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lvannor\Desktop\Documents\County\Citizensguide\2020-21\"/>
    </mc:Choice>
  </mc:AlternateContent>
  <xr:revisionPtr revIDLastSave="0" documentId="13_ncr:1_{EB547369-7A43-4382-B024-D2B9B3B8BCB8}" xr6:coauthVersionLast="45" xr6:coauthVersionMax="45" xr10:uidLastSave="{00000000-0000-0000-0000-000000000000}"/>
  <bookViews>
    <workbookView xWindow="-25320" yWindow="-120" windowWidth="25440" windowHeight="15390" tabRatio="683" firstSheet="3" activeTab="3" xr2:uid="{00000000-000D-0000-FFFF-FFFF00000000}"/>
  </bookViews>
  <sheets>
    <sheet name="Instructions" sheetId="8" state="hidden" r:id="rId1"/>
    <sheet name="Data Input" sheetId="2" state="hidden" r:id="rId2"/>
    <sheet name="F-65 Data" sheetId="14" state="hidden" r:id="rId3"/>
    <sheet name="Revenues" sheetId="3" r:id="rId4"/>
    <sheet name="Expenditures" sheetId="4" r:id="rId5"/>
    <sheet name="Position" sheetId="5" r:id="rId6"/>
    <sheet name="Obligations" sheetId="6" r:id="rId7"/>
  </sheets>
  <definedNames>
    <definedName name="Citizens_Guide_Instructions" localSheetId="0">Instructions!$A$1:$AV$10</definedName>
    <definedName name="OLE_LINK1" localSheetId="0">Instructions!$A$1</definedName>
    <definedName name="OLE_LINK2" localSheetId="0">Instructions!$A$31</definedName>
    <definedName name="_xlnm.Print_Area" localSheetId="1">'Data Input'!$A$1:$L$82</definedName>
    <definedName name="_xlnm.Print_Area" localSheetId="4">Expenditures!$A$1:$J$41</definedName>
    <definedName name="_xlnm.Print_Area" localSheetId="0">Instructions!$A$1:$L$93</definedName>
    <definedName name="_xlnm.Print_Area" localSheetId="6">Obligations!A1:P38</definedName>
    <definedName name="_xlnm.Print_Area" localSheetId="5">Position!$A$1:$J$41</definedName>
    <definedName name="_xlnm.Print_Area" localSheetId="3">Revenues!$A$1:$J$41</definedName>
    <definedName name="_xlnm.Print_Titles" localSheetId="1">'Data Input'!$1:$5</definedName>
    <definedName name="_xlnm.Print_Titles" localSheetId="0">Instructions!$1:$2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6" i="2" l="1"/>
  <c r="G66" i="2" l="1"/>
  <c r="F66" i="2"/>
  <c r="M532" i="14"/>
  <c r="M531" i="14"/>
  <c r="M530" i="14"/>
  <c r="M529" i="14"/>
  <c r="M528" i="14"/>
  <c r="M527" i="14"/>
  <c r="M526" i="14"/>
  <c r="M525" i="14"/>
  <c r="M524" i="14"/>
  <c r="M523" i="14"/>
  <c r="M522" i="14"/>
  <c r="M521" i="14"/>
  <c r="M520" i="14"/>
  <c r="M519" i="14"/>
  <c r="M518" i="14"/>
  <c r="M517" i="14"/>
  <c r="M516" i="14"/>
  <c r="M515" i="14"/>
  <c r="M514" i="14"/>
  <c r="M513" i="14"/>
  <c r="M512" i="14"/>
  <c r="M511" i="14"/>
  <c r="M510" i="14"/>
  <c r="M509" i="14"/>
  <c r="M508" i="14"/>
  <c r="M507" i="14"/>
  <c r="M506" i="14"/>
  <c r="M505" i="14"/>
  <c r="M504" i="14"/>
  <c r="M503" i="14"/>
  <c r="M502" i="14"/>
  <c r="M501" i="14"/>
  <c r="M500" i="14"/>
  <c r="M499" i="14"/>
  <c r="M498" i="14"/>
  <c r="M497" i="14"/>
  <c r="M496" i="14"/>
  <c r="M495" i="14"/>
  <c r="M494" i="14"/>
  <c r="M493" i="14"/>
  <c r="M492" i="14"/>
  <c r="M491" i="14"/>
  <c r="M490" i="14"/>
  <c r="M489" i="14"/>
  <c r="M488" i="14"/>
  <c r="M487" i="14"/>
  <c r="M486" i="14"/>
  <c r="M485" i="14"/>
  <c r="M484" i="14"/>
  <c r="M483" i="14"/>
  <c r="M482" i="14"/>
  <c r="M481" i="14"/>
  <c r="M480" i="14"/>
  <c r="M479" i="14"/>
  <c r="M478" i="14"/>
  <c r="M477" i="14"/>
  <c r="M476" i="14"/>
  <c r="M475" i="14"/>
  <c r="M474" i="14"/>
  <c r="M473" i="14"/>
  <c r="M472" i="14"/>
  <c r="M471" i="14"/>
  <c r="M470" i="14"/>
  <c r="M469" i="14"/>
  <c r="M468" i="14"/>
  <c r="M467" i="14"/>
  <c r="M466" i="14"/>
  <c r="M465" i="14"/>
  <c r="M464" i="14"/>
  <c r="M463" i="14"/>
  <c r="M462" i="14"/>
  <c r="M461" i="14"/>
  <c r="M460" i="14"/>
  <c r="M459" i="14"/>
  <c r="M458" i="14"/>
  <c r="M457" i="14"/>
  <c r="M456" i="14"/>
  <c r="M455" i="14"/>
  <c r="M454" i="14"/>
  <c r="M453" i="14"/>
  <c r="M452" i="14"/>
  <c r="M451" i="14"/>
  <c r="M450" i="14"/>
  <c r="M449" i="14"/>
  <c r="M448" i="14"/>
  <c r="M447" i="14"/>
  <c r="M446" i="14"/>
  <c r="M445" i="14"/>
  <c r="M444" i="14"/>
  <c r="M443" i="14"/>
  <c r="M442" i="14"/>
  <c r="M441" i="14"/>
  <c r="M440" i="14"/>
  <c r="M439" i="14"/>
  <c r="M438" i="14"/>
  <c r="M437" i="14"/>
  <c r="M436" i="14"/>
  <c r="M435" i="14"/>
  <c r="M434" i="14"/>
  <c r="M433" i="14"/>
  <c r="M432" i="14"/>
  <c r="M431" i="14"/>
  <c r="M430" i="14"/>
  <c r="M429" i="14"/>
  <c r="M428" i="14"/>
  <c r="M427" i="14"/>
  <c r="M426" i="14"/>
  <c r="M425" i="14"/>
  <c r="M424" i="14"/>
  <c r="M423" i="14"/>
  <c r="M422" i="14"/>
  <c r="M421" i="14"/>
  <c r="M420" i="14"/>
  <c r="M419" i="14"/>
  <c r="M418" i="14"/>
  <c r="M417" i="14"/>
  <c r="M416" i="14"/>
  <c r="M415" i="14"/>
  <c r="M414" i="14"/>
  <c r="M413" i="14"/>
  <c r="M412" i="14"/>
  <c r="M411" i="14"/>
  <c r="M410" i="14"/>
  <c r="M409" i="14"/>
  <c r="M408" i="14"/>
  <c r="M407" i="14"/>
  <c r="M406" i="14"/>
  <c r="M405" i="14"/>
  <c r="M404" i="14"/>
  <c r="M403" i="14"/>
  <c r="M402" i="14"/>
  <c r="M401" i="14"/>
  <c r="M400" i="14"/>
  <c r="M399" i="14"/>
  <c r="M398" i="14"/>
  <c r="M397" i="14"/>
  <c r="M396" i="14"/>
  <c r="M395" i="14"/>
  <c r="M394" i="14"/>
  <c r="M393" i="14"/>
  <c r="M392" i="14"/>
  <c r="M391" i="14"/>
  <c r="M390" i="14"/>
  <c r="M389" i="14"/>
  <c r="M388" i="14"/>
  <c r="M387" i="14"/>
  <c r="M386" i="14"/>
  <c r="M385" i="14"/>
  <c r="M384" i="14"/>
  <c r="M383" i="14"/>
  <c r="M382" i="14"/>
  <c r="M381" i="14"/>
  <c r="M380" i="14"/>
  <c r="M379" i="14"/>
  <c r="M378" i="14"/>
  <c r="M377" i="14"/>
  <c r="M376" i="14"/>
  <c r="M375" i="14"/>
  <c r="M374" i="14"/>
  <c r="M373" i="14"/>
  <c r="M372" i="14"/>
  <c r="M371" i="14"/>
  <c r="M370" i="14"/>
  <c r="M369" i="14"/>
  <c r="M368" i="14"/>
  <c r="M367" i="14"/>
  <c r="M366" i="14"/>
  <c r="M365" i="14"/>
  <c r="M364" i="14"/>
  <c r="M363" i="14"/>
  <c r="M362" i="14"/>
  <c r="M361" i="14"/>
  <c r="M360" i="14"/>
  <c r="M359" i="14"/>
  <c r="M358" i="14"/>
  <c r="M357" i="14"/>
  <c r="M356" i="14"/>
  <c r="M355" i="14"/>
  <c r="M354" i="14"/>
  <c r="M353" i="14"/>
  <c r="M352" i="14"/>
  <c r="M351" i="14"/>
  <c r="M350" i="14"/>
  <c r="M349" i="14"/>
  <c r="M348" i="14"/>
  <c r="M119" i="14"/>
  <c r="H70" i="2" l="1"/>
  <c r="H71" i="2"/>
  <c r="H72" i="2"/>
  <c r="H73" i="2"/>
  <c r="I71" i="2"/>
  <c r="I72" i="2"/>
  <c r="I73" i="2"/>
  <c r="I70" i="2"/>
  <c r="H56" i="2"/>
  <c r="F53" i="2"/>
  <c r="G53" i="2" s="1"/>
  <c r="F47" i="2"/>
  <c r="G47" i="2" s="1"/>
  <c r="C90" i="2"/>
  <c r="D90" i="2"/>
  <c r="E90" i="2"/>
  <c r="D88" i="2"/>
  <c r="C88" i="2"/>
  <c r="E88" i="2"/>
  <c r="D87" i="2"/>
  <c r="E87" i="2"/>
  <c r="F87" i="2"/>
  <c r="G87" i="2"/>
  <c r="C87" i="2"/>
  <c r="F10" i="4"/>
  <c r="G31" i="2"/>
  <c r="G25" i="2"/>
  <c r="H61" i="2" l="1"/>
  <c r="F31" i="2"/>
  <c r="F25" i="2"/>
  <c r="M3" i="14"/>
  <c r="M188" i="14"/>
  <c r="M4" i="14"/>
  <c r="M189" i="14"/>
  <c r="M5" i="14"/>
  <c r="M190" i="14"/>
  <c r="M6" i="14"/>
  <c r="M191" i="14"/>
  <c r="M7" i="14"/>
  <c r="M192" i="14"/>
  <c r="M8" i="14"/>
  <c r="M193" i="14"/>
  <c r="M9" i="14"/>
  <c r="M194" i="14"/>
  <c r="M10" i="14"/>
  <c r="M195" i="14"/>
  <c r="M11" i="14"/>
  <c r="M196" i="14"/>
  <c r="M12" i="14"/>
  <c r="M197" i="14"/>
  <c r="M13" i="14"/>
  <c r="M198" i="14"/>
  <c r="M14" i="14"/>
  <c r="M199" i="14"/>
  <c r="M15" i="14"/>
  <c r="M200" i="14"/>
  <c r="M16" i="14"/>
  <c r="M201" i="14"/>
  <c r="M17" i="14"/>
  <c r="M202" i="14"/>
  <c r="M18" i="14"/>
  <c r="M203" i="14"/>
  <c r="M19" i="14"/>
  <c r="M204" i="14"/>
  <c r="M20" i="14"/>
  <c r="M205" i="14"/>
  <c r="M21" i="14"/>
  <c r="M206" i="14"/>
  <c r="M22" i="14"/>
  <c r="M207" i="14"/>
  <c r="M23" i="14"/>
  <c r="M208" i="14"/>
  <c r="M24" i="14"/>
  <c r="M209" i="14"/>
  <c r="M25" i="14"/>
  <c r="M210" i="14"/>
  <c r="M26" i="14"/>
  <c r="M211" i="14"/>
  <c r="M27" i="14"/>
  <c r="M212" i="14"/>
  <c r="M28" i="14"/>
  <c r="M213" i="14"/>
  <c r="M29" i="14"/>
  <c r="M214" i="14"/>
  <c r="M30" i="14"/>
  <c r="M215" i="14"/>
  <c r="M31" i="14"/>
  <c r="M216" i="14"/>
  <c r="M32" i="14"/>
  <c r="M217" i="14"/>
  <c r="M33" i="14"/>
  <c r="M218" i="14"/>
  <c r="M34" i="14"/>
  <c r="M219" i="14"/>
  <c r="M35" i="14"/>
  <c r="M220" i="14"/>
  <c r="M36" i="14"/>
  <c r="M221" i="14"/>
  <c r="M37" i="14"/>
  <c r="M222" i="14"/>
  <c r="M38" i="14"/>
  <c r="M223" i="14"/>
  <c r="M39" i="14"/>
  <c r="M224" i="14"/>
  <c r="M40" i="14"/>
  <c r="M225" i="14"/>
  <c r="M41" i="14"/>
  <c r="M226" i="14"/>
  <c r="M42" i="14"/>
  <c r="M227" i="14"/>
  <c r="M43" i="14"/>
  <c r="M228" i="14"/>
  <c r="M44" i="14"/>
  <c r="M229" i="14"/>
  <c r="M45" i="14"/>
  <c r="M230" i="14"/>
  <c r="M46" i="14"/>
  <c r="M231" i="14"/>
  <c r="M47" i="14"/>
  <c r="F16" i="2" s="1"/>
  <c r="M232" i="14"/>
  <c r="G16" i="2" s="1"/>
  <c r="M48" i="14"/>
  <c r="M233" i="14"/>
  <c r="M49" i="14"/>
  <c r="M234" i="14"/>
  <c r="M50" i="14"/>
  <c r="M235" i="14"/>
  <c r="M51" i="14"/>
  <c r="M236" i="14"/>
  <c r="M52" i="14"/>
  <c r="M237" i="14"/>
  <c r="M53" i="14"/>
  <c r="M238" i="14"/>
  <c r="M54" i="14"/>
  <c r="M239" i="14"/>
  <c r="M55" i="14"/>
  <c r="M240" i="14"/>
  <c r="M56" i="14"/>
  <c r="M241" i="14"/>
  <c r="M57" i="14"/>
  <c r="M242" i="14"/>
  <c r="M58" i="14"/>
  <c r="M243" i="14"/>
  <c r="M59" i="14"/>
  <c r="M244" i="14"/>
  <c r="M60" i="14"/>
  <c r="M245" i="14"/>
  <c r="M61" i="14"/>
  <c r="M246" i="14"/>
  <c r="M62" i="14"/>
  <c r="M247" i="14"/>
  <c r="M63" i="14"/>
  <c r="M248" i="14"/>
  <c r="M64" i="14"/>
  <c r="M249" i="14"/>
  <c r="M65" i="14"/>
  <c r="M250" i="14"/>
  <c r="M66" i="14"/>
  <c r="M251" i="14"/>
  <c r="M67" i="14"/>
  <c r="M252" i="14"/>
  <c r="M68" i="14"/>
  <c r="M253" i="14"/>
  <c r="M69" i="14"/>
  <c r="M254" i="14"/>
  <c r="M70" i="14"/>
  <c r="M255" i="14"/>
  <c r="M71" i="14"/>
  <c r="M256" i="14"/>
  <c r="M72" i="14"/>
  <c r="M257" i="14"/>
  <c r="M73" i="14"/>
  <c r="M258" i="14"/>
  <c r="M74" i="14"/>
  <c r="M259" i="14"/>
  <c r="M75" i="14"/>
  <c r="M260" i="14"/>
  <c r="M76" i="14"/>
  <c r="M261" i="14"/>
  <c r="M77" i="14"/>
  <c r="M262" i="14"/>
  <c r="M78" i="14"/>
  <c r="M263" i="14"/>
  <c r="M79" i="14"/>
  <c r="M264" i="14"/>
  <c r="M80" i="14"/>
  <c r="M265" i="14"/>
  <c r="M81" i="14"/>
  <c r="M266" i="14"/>
  <c r="M82" i="14"/>
  <c r="M267" i="14"/>
  <c r="M83" i="14"/>
  <c r="M268" i="14"/>
  <c r="M84" i="14"/>
  <c r="M269" i="14"/>
  <c r="M85" i="14"/>
  <c r="M270" i="14"/>
  <c r="M86" i="14"/>
  <c r="M271" i="14"/>
  <c r="M87" i="14"/>
  <c r="M272" i="14"/>
  <c r="M88" i="14"/>
  <c r="M273" i="14"/>
  <c r="M89" i="14"/>
  <c r="M274" i="14"/>
  <c r="M90" i="14"/>
  <c r="M275" i="14"/>
  <c r="M91" i="14"/>
  <c r="M276" i="14"/>
  <c r="M92" i="14"/>
  <c r="M277" i="14"/>
  <c r="M93" i="14"/>
  <c r="M278" i="14"/>
  <c r="M94" i="14"/>
  <c r="M279" i="14"/>
  <c r="M95" i="14"/>
  <c r="M280" i="14"/>
  <c r="M96" i="14"/>
  <c r="M281" i="14"/>
  <c r="M97" i="14"/>
  <c r="M282" i="14"/>
  <c r="M98" i="14"/>
  <c r="M283" i="14"/>
  <c r="M99" i="14"/>
  <c r="M284" i="14"/>
  <c r="M100" i="14"/>
  <c r="M285" i="14"/>
  <c r="M101" i="14"/>
  <c r="M286" i="14"/>
  <c r="M102" i="14"/>
  <c r="M287" i="14"/>
  <c r="M103" i="14"/>
  <c r="M288" i="14"/>
  <c r="M104" i="14"/>
  <c r="M289" i="14"/>
  <c r="M105" i="14"/>
  <c r="M290" i="14"/>
  <c r="M106" i="14"/>
  <c r="M291" i="14"/>
  <c r="M107" i="14"/>
  <c r="M292" i="14"/>
  <c r="M108" i="14"/>
  <c r="M293" i="14"/>
  <c r="M109" i="14"/>
  <c r="M294" i="14"/>
  <c r="M110" i="14"/>
  <c r="M295" i="14"/>
  <c r="M111" i="14"/>
  <c r="M296" i="14"/>
  <c r="M112" i="14"/>
  <c r="M297" i="14"/>
  <c r="M113" i="14"/>
  <c r="M298" i="14"/>
  <c r="M114" i="14"/>
  <c r="M299" i="14"/>
  <c r="M115" i="14"/>
  <c r="M300" i="14"/>
  <c r="G30" i="2" s="1"/>
  <c r="H10" i="4" s="1"/>
  <c r="M116" i="14"/>
  <c r="M301" i="14"/>
  <c r="M117" i="14"/>
  <c r="M302" i="14"/>
  <c r="M118" i="14"/>
  <c r="M303" i="14"/>
  <c r="M304" i="14"/>
  <c r="M120" i="14"/>
  <c r="M305" i="14"/>
  <c r="M121" i="14"/>
  <c r="M122" i="14"/>
  <c r="M123" i="14"/>
  <c r="M124" i="14"/>
  <c r="M125" i="14"/>
  <c r="M126" i="14"/>
  <c r="M127" i="14"/>
  <c r="M128" i="14"/>
  <c r="M129" i="14"/>
  <c r="M130" i="14"/>
  <c r="M131" i="14"/>
  <c r="M132" i="14"/>
  <c r="M133" i="14"/>
  <c r="M134" i="14"/>
  <c r="M135" i="14"/>
  <c r="M136" i="14"/>
  <c r="M137" i="14"/>
  <c r="M138" i="14"/>
  <c r="M139" i="14"/>
  <c r="M140" i="14"/>
  <c r="M141" i="14"/>
  <c r="M142" i="14"/>
  <c r="M143" i="14"/>
  <c r="M144" i="14"/>
  <c r="M145" i="14"/>
  <c r="M146" i="14"/>
  <c r="M306" i="14"/>
  <c r="M147" i="14"/>
  <c r="M307" i="14"/>
  <c r="M148" i="14"/>
  <c r="M308" i="14"/>
  <c r="M149" i="14"/>
  <c r="M309" i="14"/>
  <c r="M150" i="14"/>
  <c r="M310" i="14"/>
  <c r="M151" i="14"/>
  <c r="M311" i="14"/>
  <c r="M152" i="14"/>
  <c r="M312" i="14"/>
  <c r="M153" i="14"/>
  <c r="M313" i="14"/>
  <c r="M154" i="14"/>
  <c r="M314" i="14"/>
  <c r="M155" i="14"/>
  <c r="M315" i="14"/>
  <c r="M156" i="14"/>
  <c r="M316" i="14"/>
  <c r="M157" i="14"/>
  <c r="M317" i="14"/>
  <c r="M158" i="14"/>
  <c r="M318" i="14"/>
  <c r="M159" i="14"/>
  <c r="M319" i="14"/>
  <c r="M160" i="14"/>
  <c r="M320" i="14"/>
  <c r="M161" i="14"/>
  <c r="M321" i="14"/>
  <c r="M162" i="14"/>
  <c r="M322" i="14"/>
  <c r="M163" i="14"/>
  <c r="M323" i="14"/>
  <c r="M164" i="14"/>
  <c r="M324" i="14"/>
  <c r="M165" i="14"/>
  <c r="M325" i="14"/>
  <c r="M166" i="14"/>
  <c r="M326" i="14"/>
  <c r="M167" i="14"/>
  <c r="M327" i="14"/>
  <c r="M168" i="14"/>
  <c r="M328" i="14"/>
  <c r="M169" i="14"/>
  <c r="M329" i="14"/>
  <c r="M170" i="14"/>
  <c r="M330" i="14"/>
  <c r="M171" i="14"/>
  <c r="M331" i="14"/>
  <c r="M172" i="14"/>
  <c r="M332" i="14"/>
  <c r="M173" i="14"/>
  <c r="M333" i="14"/>
  <c r="M174" i="14"/>
  <c r="M334" i="14"/>
  <c r="M175" i="14"/>
  <c r="M335" i="14"/>
  <c r="M176" i="14"/>
  <c r="M336" i="14"/>
  <c r="M177" i="14"/>
  <c r="M337" i="14"/>
  <c r="M178" i="14"/>
  <c r="M338" i="14"/>
  <c r="M179" i="14"/>
  <c r="M339" i="14"/>
  <c r="M180" i="14"/>
  <c r="M340" i="14"/>
  <c r="M181" i="14"/>
  <c r="F37" i="2" s="1"/>
  <c r="M341" i="14"/>
  <c r="G37" i="2" s="1"/>
  <c r="M182" i="14"/>
  <c r="F38" i="2" s="1"/>
  <c r="M342" i="14"/>
  <c r="G38" i="2" s="1"/>
  <c r="M183" i="14"/>
  <c r="F39" i="2" s="1"/>
  <c r="M343" i="14"/>
  <c r="G39" i="2" s="1"/>
  <c r="M184" i="14"/>
  <c r="F40" i="2" s="1"/>
  <c r="M344" i="14"/>
  <c r="G40" i="2" s="1"/>
  <c r="M185" i="14"/>
  <c r="F41" i="2" s="1"/>
  <c r="M345" i="14"/>
  <c r="G41" i="2" s="1"/>
  <c r="M186" i="14"/>
  <c r="M346" i="14"/>
  <c r="M187" i="14"/>
  <c r="M347" i="14"/>
  <c r="G28" i="2" l="1"/>
  <c r="H8" i="4" s="1"/>
  <c r="G32" i="2"/>
  <c r="H11" i="4" s="1"/>
  <c r="F28" i="2"/>
  <c r="G8" i="4" s="1"/>
  <c r="F26" i="2"/>
  <c r="G26" i="2"/>
  <c r="G11" i="2"/>
  <c r="F32" i="2"/>
  <c r="G11" i="4" s="1"/>
  <c r="G29" i="2"/>
  <c r="H9" i="4" s="1"/>
  <c r="G27" i="2"/>
  <c r="H7" i="4" s="1"/>
  <c r="F29" i="2"/>
  <c r="G9" i="4" s="1"/>
  <c r="F27" i="2"/>
  <c r="G7" i="4" s="1"/>
  <c r="F18" i="2"/>
  <c r="F15" i="2"/>
  <c r="F13" i="2"/>
  <c r="F12" i="2"/>
  <c r="F10" i="2"/>
  <c r="H10" i="2" s="1"/>
  <c r="F30" i="2"/>
  <c r="G10" i="4" s="1"/>
  <c r="F24" i="2"/>
  <c r="G6" i="4" s="1"/>
  <c r="F23" i="2"/>
  <c r="G5" i="4" s="1"/>
  <c r="F22" i="2"/>
  <c r="G4" i="4" s="1"/>
  <c r="F19" i="2"/>
  <c r="F17" i="2"/>
  <c r="F14" i="2"/>
  <c r="F11" i="2"/>
  <c r="G18" i="2"/>
  <c r="G15" i="2"/>
  <c r="G13" i="2"/>
  <c r="G12" i="2"/>
  <c r="G10" i="2"/>
  <c r="G24" i="2"/>
  <c r="H6" i="4" s="1"/>
  <c r="G23" i="2"/>
  <c r="H5" i="4" s="1"/>
  <c r="G22" i="2"/>
  <c r="H4" i="4" s="1"/>
  <c r="G19" i="2"/>
  <c r="G17" i="2"/>
  <c r="G14" i="2"/>
  <c r="G69" i="2"/>
  <c r="G60" i="2"/>
  <c r="G59" i="2"/>
  <c r="G56" i="2"/>
  <c r="F50" i="2"/>
  <c r="H50" i="2" s="1"/>
  <c r="G50" i="2"/>
  <c r="I50" i="2" s="1"/>
  <c r="G57" i="2"/>
  <c r="G51" i="2"/>
  <c r="I5" i="2"/>
  <c r="H5" i="2"/>
  <c r="H8" i="5"/>
  <c r="H3" i="5"/>
  <c r="G8" i="5"/>
  <c r="G3" i="5"/>
  <c r="H3" i="3"/>
  <c r="F12" i="3"/>
  <c r="G3" i="3"/>
  <c r="H3" i="4"/>
  <c r="G3" i="4"/>
  <c r="B90" i="2"/>
  <c r="F11" i="4"/>
  <c r="I8" i="4" l="1"/>
  <c r="G88" i="2"/>
  <c r="F88" i="2"/>
  <c r="G74" i="2"/>
  <c r="I74" i="2" s="1"/>
  <c r="I69" i="2"/>
  <c r="G62" i="2"/>
  <c r="G61" i="2"/>
  <c r="H13" i="5" l="1"/>
  <c r="H17" i="2"/>
  <c r="I41" i="2" l="1"/>
  <c r="G11" i="3"/>
  <c r="I24" i="2"/>
  <c r="H18" i="2"/>
  <c r="G12" i="3"/>
  <c r="G9" i="5"/>
  <c r="H37" i="2"/>
  <c r="H23" i="2"/>
  <c r="F33" i="2"/>
  <c r="H39" i="2"/>
  <c r="G11" i="5"/>
  <c r="H29" i="2"/>
  <c r="H13" i="2"/>
  <c r="G7" i="3"/>
  <c r="H32" i="2"/>
  <c r="F90" i="2"/>
  <c r="I27" i="2"/>
  <c r="H15" i="2"/>
  <c r="G9" i="3"/>
  <c r="H22" i="2"/>
  <c r="H16" i="2"/>
  <c r="G10" i="3"/>
  <c r="H11" i="2"/>
  <c r="G5" i="3"/>
  <c r="I37" i="2"/>
  <c r="H9" i="5"/>
  <c r="I16" i="2"/>
  <c r="H10" i="3"/>
  <c r="I29" i="2"/>
  <c r="I11" i="2"/>
  <c r="H5" i="3"/>
  <c r="H25" i="2"/>
  <c r="H12" i="3"/>
  <c r="I18" i="2"/>
  <c r="G4" i="3"/>
  <c r="H28" i="2"/>
  <c r="I23" i="2"/>
  <c r="H27" i="2"/>
  <c r="G13" i="5"/>
  <c r="H41" i="2"/>
  <c r="I15" i="2"/>
  <c r="H9" i="3"/>
  <c r="H12" i="2"/>
  <c r="G6" i="3"/>
  <c r="G10" i="5"/>
  <c r="H38" i="2"/>
  <c r="I30" i="2"/>
  <c r="I12" i="2"/>
  <c r="H6" i="3"/>
  <c r="H30" i="2"/>
  <c r="G33" i="2"/>
  <c r="I25" i="2"/>
  <c r="I39" i="2"/>
  <c r="H11" i="5"/>
  <c r="I32" i="2"/>
  <c r="G90" i="2"/>
  <c r="H8" i="3"/>
  <c r="I14" i="2"/>
  <c r="G42" i="2"/>
  <c r="I42" i="2" s="1"/>
  <c r="I38" i="2"/>
  <c r="H10" i="5"/>
  <c r="H24" i="2"/>
  <c r="H11" i="3"/>
  <c r="I17" i="2"/>
  <c r="I22" i="2"/>
  <c r="G13" i="3"/>
  <c r="H19" i="2"/>
  <c r="H14" i="2"/>
  <c r="G8" i="3"/>
  <c r="H31" i="2"/>
  <c r="I26" i="2"/>
  <c r="H12" i="5"/>
  <c r="I40" i="2"/>
  <c r="H26" i="2"/>
  <c r="G20" i="2"/>
  <c r="H40" i="2"/>
  <c r="G12" i="5"/>
  <c r="I28" i="2"/>
  <c r="H4" i="3"/>
  <c r="I10" i="2"/>
  <c r="I31" i="2"/>
  <c r="H7" i="3"/>
  <c r="I13" i="2"/>
  <c r="I12" i="3" l="1"/>
  <c r="G14" i="3"/>
  <c r="G34" i="2"/>
  <c r="I20" i="2"/>
  <c r="H4" i="5"/>
  <c r="I19" i="2"/>
  <c r="H13" i="3"/>
  <c r="I33" i="2"/>
  <c r="H5" i="5"/>
  <c r="G5" i="5"/>
  <c r="H33" i="2"/>
  <c r="H6" i="5" l="1"/>
  <c r="I34" i="2"/>
  <c r="F59" i="2" l="1"/>
  <c r="F69" i="2" l="1"/>
  <c r="F74" i="2" l="1"/>
  <c r="H74" i="2" s="1"/>
  <c r="H69" i="2"/>
  <c r="F60" i="2"/>
  <c r="F61" i="2" s="1"/>
  <c r="I61" i="2" s="1"/>
  <c r="F56" i="2"/>
  <c r="I56" i="2" s="1"/>
  <c r="F62" i="2" l="1"/>
  <c r="F57" i="2"/>
  <c r="F51" i="2"/>
  <c r="F20" i="2" l="1"/>
  <c r="F42" i="2"/>
  <c r="H42" i="2" s="1"/>
  <c r="F8" i="3"/>
  <c r="G4" i="5" l="1"/>
  <c r="H20" i="2"/>
  <c r="F34" i="2"/>
  <c r="H34" i="2" l="1"/>
  <c r="G6" i="5"/>
  <c r="I9" i="3" l="1"/>
  <c r="I6" i="3"/>
  <c r="A1" i="6"/>
  <c r="A1" i="5"/>
  <c r="A1" i="4"/>
  <c r="A1" i="3"/>
  <c r="F6" i="4"/>
  <c r="F5" i="4"/>
  <c r="F7" i="4"/>
  <c r="F9" i="4"/>
  <c r="F4" i="4"/>
  <c r="B88" i="2"/>
  <c r="F5" i="3"/>
  <c r="F6" i="3"/>
  <c r="F7" i="3"/>
  <c r="F9" i="3"/>
  <c r="F10" i="3"/>
  <c r="F11" i="3"/>
  <c r="F13" i="3"/>
  <c r="F4" i="3"/>
  <c r="A41" i="3"/>
  <c r="A41" i="4"/>
  <c r="A41" i="5"/>
  <c r="A38" i="6"/>
  <c r="I5" i="5" l="1"/>
  <c r="I4" i="5"/>
  <c r="I10" i="4"/>
  <c r="I9" i="5"/>
  <c r="I12" i="5"/>
  <c r="I10" i="5"/>
  <c r="I7" i="4"/>
  <c r="I4" i="4"/>
  <c r="I13" i="5"/>
  <c r="I11" i="4"/>
  <c r="I5" i="3"/>
  <c r="I9" i="4"/>
  <c r="I6" i="4"/>
  <c r="H14" i="5"/>
  <c r="I11" i="3"/>
  <c r="I7" i="3"/>
  <c r="I13" i="3"/>
  <c r="I10" i="3"/>
  <c r="I8" i="3"/>
  <c r="G14" i="5"/>
  <c r="I11" i="5"/>
  <c r="G12" i="4"/>
  <c r="H12" i="4"/>
  <c r="I5" i="4"/>
  <c r="I4" i="3"/>
  <c r="H14" i="3"/>
  <c r="I14" i="5" l="1"/>
  <c r="I14" i="3"/>
  <c r="I12" i="4"/>
  <c r="I6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Vannortwick,Marvin</author>
  </authors>
  <commentList>
    <comment ref="F66" authorId="0" shapeId="0" xr:uid="{EE47EF8D-BC10-4393-A36B-1BE676CD8133}">
      <text>
        <r>
          <rPr>
            <sz val="9"/>
            <color indexed="81"/>
            <rFont val="Tahoma"/>
            <family val="2"/>
          </rPr>
          <t>Notes to Fin Stmts #10</t>
        </r>
      </text>
    </comment>
    <comment ref="G66" authorId="0" shapeId="0" xr:uid="{DF2DA2B4-3761-4CE5-91E1-66A907EAA252}">
      <text>
        <r>
          <rPr>
            <sz val="9"/>
            <color indexed="81"/>
            <rFont val="Tahoma"/>
            <family val="2"/>
          </rPr>
          <t>Notes to Fin Stmts #10</t>
        </r>
      </text>
    </comment>
  </commentList>
</comments>
</file>

<file path=xl/sharedStrings.xml><?xml version="1.0" encoding="utf-8"?>
<sst xmlns="http://schemas.openxmlformats.org/spreadsheetml/2006/main" count="2155" uniqueCount="501">
  <si>
    <t>Per capita information</t>
  </si>
  <si>
    <t>Nonspendable</t>
  </si>
  <si>
    <t>Unfunded (Overfunded)</t>
  </si>
  <si>
    <t>1. Pension funding status</t>
  </si>
  <si>
    <t>Graph data, pulled from above data:</t>
  </si>
  <si>
    <t>Expenditures</t>
  </si>
  <si>
    <t>OTHER LONG TERM OBLIGATIONS</t>
  </si>
  <si>
    <t>1. How have we managed our governmental fund resources (fund balance)?</t>
  </si>
  <si>
    <t xml:space="preserve">4. Historical trends of individual components </t>
  </si>
  <si>
    <t>4. Historical trends of individual departments:</t>
  </si>
  <si>
    <t>Assets</t>
  </si>
  <si>
    <t>Unassigned</t>
  </si>
  <si>
    <t>Revenue:</t>
  </si>
  <si>
    <t>Liabilities not counted on a modified-accrual basis</t>
  </si>
  <si>
    <t>Unfunded</t>
  </si>
  <si>
    <t>Contact Phone Number:</t>
  </si>
  <si>
    <t xml:space="preserve">2. Compared to the prior year </t>
  </si>
  <si>
    <t>Commentary:</t>
  </si>
  <si>
    <t xml:space="preserve">4. Historical trends of individual sources </t>
  </si>
  <si>
    <t>OPEB</t>
  </si>
  <si>
    <t>Committed</t>
  </si>
  <si>
    <t>Expenditures:</t>
  </si>
  <si>
    <t>2. Retiree Health care funding status</t>
  </si>
  <si>
    <t>Contact Name:</t>
  </si>
  <si>
    <t>3. Percent funded - compared to the prior year</t>
  </si>
  <si>
    <t>Assigned</t>
  </si>
  <si>
    <t>Percent funded</t>
  </si>
  <si>
    <t>3. Revenue sources per capita - compared to the prior year</t>
  </si>
  <si>
    <t>Surplus (shortfall)</t>
  </si>
  <si>
    <t>EXPENDITURES</t>
  </si>
  <si>
    <t>% change</t>
  </si>
  <si>
    <t>1. Where our money comes from (all governmental funds)</t>
  </si>
  <si>
    <t>Restricted</t>
  </si>
  <si>
    <t>Pensions</t>
  </si>
  <si>
    <t>REVENUES</t>
  </si>
  <si>
    <t>Actuarial Liability</t>
  </si>
  <si>
    <t>1. Where we spend our money (all governmental funds)</t>
  </si>
  <si>
    <t>Revenue</t>
  </si>
  <si>
    <t>Date of actuarial valuation:</t>
  </si>
  <si>
    <t xml:space="preserve">FINANCIAL POSITION </t>
  </si>
  <si>
    <t xml:space="preserve">Roads </t>
  </si>
  <si>
    <t>Taxes</t>
  </si>
  <si>
    <t>3. Spending per capita - compared to the prior year</t>
  </si>
  <si>
    <t>3. Fund balance per capita - compared to the prior year</t>
  </si>
  <si>
    <t>Local Contributions</t>
  </si>
  <si>
    <t>Charges for Services</t>
  </si>
  <si>
    <t>Interest &amp; Rents</t>
  </si>
  <si>
    <t>Total Revenues</t>
  </si>
  <si>
    <t>Revenues</t>
  </si>
  <si>
    <t>Total Expenditures</t>
  </si>
  <si>
    <t>General Government</t>
  </si>
  <si>
    <t>Other Public Safety</t>
  </si>
  <si>
    <t>Health &amp; Welfare</t>
  </si>
  <si>
    <t>Recreation &amp; Culture</t>
  </si>
  <si>
    <t>Capital Outlay</t>
  </si>
  <si>
    <t>Debt Service</t>
  </si>
  <si>
    <t>Surplus (Shortfall)</t>
  </si>
  <si>
    <t>Financial Position - All governmental funds</t>
  </si>
  <si>
    <t>Total Fund Balance</t>
  </si>
  <si>
    <t xml:space="preserve">   5. Debt &amp; other long term obligations per capita - compared to the prior year</t>
  </si>
  <si>
    <t>Bonds &amp; Contracts Payable</t>
  </si>
  <si>
    <t>Capital Leases</t>
  </si>
  <si>
    <t>Other Contractual Debt</t>
  </si>
  <si>
    <t>Structured Debt</t>
  </si>
  <si>
    <t>Employee Compensated Absences</t>
  </si>
  <si>
    <t>Landfill Closure &amp; Postclosure Care</t>
  </si>
  <si>
    <t>Uninsured Losses</t>
  </si>
  <si>
    <t>Other Claims &amp; Contingencies</t>
  </si>
  <si>
    <t>Sum of All Pension &amp; OPEB Plans</t>
  </si>
  <si>
    <t>Local Unit Name:</t>
  </si>
  <si>
    <t>Local Unit Code:</t>
  </si>
  <si>
    <t>INSTRUCTIONS FOR THE CITIZEN'S GUIDE SPREADSHEET</t>
  </si>
  <si>
    <t xml:space="preserve">The spreadsheet is organized by tabs.  The first tab to the right of the "Instructions" tab is titled </t>
  </si>
  <si>
    <t>Position</t>
  </si>
  <si>
    <t>Obligations</t>
  </si>
  <si>
    <t xml:space="preserve">To enter information in the "Data Input" tab, you will need to have copies of your financial </t>
  </si>
  <si>
    <t>statements, trial balances, or F-65 forms.  To use the spreadsheet:</t>
  </si>
  <si>
    <t>Rows 8 through 33 present the revenues and expenditures from all governmental funds.</t>
  </si>
  <si>
    <t xml:space="preserve">These rows should include the General Fund plus all special revenue, debt </t>
  </si>
  <si>
    <t>is the sum of columns (a) and (b)).</t>
  </si>
  <si>
    <t xml:space="preserve">If you have any revenue or expenditure categories that are not being used by </t>
  </si>
  <si>
    <t xml:space="preserve">your local unit, please "Hide" those rows on the "Data Input" tab.  This will </t>
  </si>
  <si>
    <t xml:space="preserve">remove them from the graphs so that the graphical presentation will be easier </t>
  </si>
  <si>
    <t xml:space="preserve">for the citizen to understand. </t>
  </si>
  <si>
    <t xml:space="preserve">If you have any financial position (fund balance) categories that are not being </t>
  </si>
  <si>
    <t xml:space="preserve">used by your local unit (i.e., you have no commitments or you have no </t>
  </si>
  <si>
    <t xml:space="preserve">assignments etc.), please "Hide" those rows on the "Data Input" tab.  This will </t>
  </si>
  <si>
    <t xml:space="preserve">remove them from the graphs.   The law does not require you to restate fund </t>
  </si>
  <si>
    <t xml:space="preserve">balances for years prior to the implementation of GASB 54.  It is optional, but </t>
  </si>
  <si>
    <t>encouraged.</t>
  </si>
  <si>
    <t xml:space="preserve">Rows 44 through 61 present the liabilities not counted on a modified-accrual basis. This </t>
  </si>
  <si>
    <t xml:space="preserve">represents the funded status of all "defined benefit" employee benefit plans (pension </t>
  </si>
  <si>
    <t xml:space="preserve">If you do not have any unfunded pensions or unfunded OPEB, please </t>
  </si>
  <si>
    <t>plans, retiree health care, or any other post-employment benefit (OPEB) plans).</t>
  </si>
  <si>
    <t xml:space="preserve">service, capital project, and permanent funds (if you are using the F-65 forms, this </t>
  </si>
  <si>
    <t>note that in the Commentary box on the "Obligations" tab.</t>
  </si>
  <si>
    <t xml:space="preserve">"Data Input" and is the tab where the majority of the information will be entered.  Each tab has a </t>
  </si>
  <si>
    <t>Commentary box where supplemental information can be added.  The next four tabs contain the</t>
  </si>
  <si>
    <t>Citizen's Guide and is organized as follows:</t>
  </si>
  <si>
    <t xml:space="preserve">Information for this section should be in the footnote disclosures of your </t>
  </si>
  <si>
    <t>annual financial statements; it is also available in your actuarial valuations.</t>
  </si>
  <si>
    <t xml:space="preserve">Rows 64 through 73 present the debt information. This represents all governmental </t>
  </si>
  <si>
    <t xml:space="preserve">liabilities not already reported in the funds themselves. </t>
  </si>
  <si>
    <t>the "Obligations" tab.</t>
  </si>
  <si>
    <t xml:space="preserve">If you do not have any debt, please note that in the Commentary box on </t>
  </si>
  <si>
    <t>Many local units do not have annual information related to the actuarial accrued</t>
  </si>
  <si>
    <t>liability (AAL) for retiree health care plans.  For those communities, we</t>
  </si>
  <si>
    <t>recommend estimating the information between valuations so that a fair picture</t>
  </si>
  <si>
    <t xml:space="preserve">can still be obtained.  For example:  if the 2007 AAL was $5 million and the </t>
  </si>
  <si>
    <t>2010 AAL was $8 million, you could estimate to $6 million for 2008 and</t>
  </si>
  <si>
    <t xml:space="preserve">$7 million for 2009. </t>
  </si>
  <si>
    <t xml:space="preserve">Information for this section generally can be found in the footnote disclosures </t>
  </si>
  <si>
    <t>of your financial statements.</t>
  </si>
  <si>
    <t xml:space="preserve">Row 75 presents population information. This section is presented so that you can </t>
  </si>
  <si>
    <t xml:space="preserve">compute measures on a per-capita basis, and will make it easier for comparisons with </t>
  </si>
  <si>
    <t xml:space="preserve">other local units in the future.  For 2010, the population count should agree with the U.S. </t>
  </si>
  <si>
    <t xml:space="preserve">census figures.  For all other years, estimates of population are generally available </t>
  </si>
  <si>
    <t xml:space="preserve">through your regional council of governments. </t>
  </si>
  <si>
    <t xml:space="preserve">Rows 85 through 89 are grayed out and should be ignored.  This section is necessary in </t>
  </si>
  <si>
    <t>order for the interactive revenue and expenditure charts to operate properly.</t>
  </si>
  <si>
    <t xml:space="preserve">On the "Revenues" and "Expenditures" tabs, box number 4 has been built as an interactive </t>
  </si>
  <si>
    <t xml:space="preserve">chart.  When this is put on your website, the user can choose any revenue (expenditure) from </t>
  </si>
  <si>
    <t>the drop-down list and see the historical trend for that particular revenue (expenditure).</t>
  </si>
  <si>
    <t xml:space="preserve">Before publishing the Citizen’s Guide to your website, we highly recommend you "Hide" </t>
  </si>
  <si>
    <t>the “Data Input” tab and the “Instructions” tab so that this document will be user-</t>
  </si>
  <si>
    <t>friendly.  To hide a tab (or row), right click on the tab (or row) and select "Hide".</t>
  </si>
  <si>
    <t xml:space="preserve">Make sure when you print or save this document to a PDF, you use the “Print Entire Workbook” </t>
  </si>
  <si>
    <t>option. Then the entire Citizen’s Guide will be in one document.</t>
  </si>
  <si>
    <t>Rows 78 and 79 enter the “Contact Information” in the yellow highlighted boxes.</t>
  </si>
  <si>
    <t>DATA INPUT PAGE FOR CITIZEN'S GUIDE TO LOCAL UNIT FINANCES</t>
  </si>
  <si>
    <t>Statement of Revenues &amp; Expenditures - All governmental funds</t>
  </si>
  <si>
    <t>Debt</t>
  </si>
  <si>
    <t>Population Information</t>
  </si>
  <si>
    <t>Contact Information</t>
  </si>
  <si>
    <t>Total Long Term Debt (Excluding Pension &amp; OPEB)</t>
  </si>
  <si>
    <t>Note: The years on a local unit's Citizen's Guide will be different than the years on the</t>
  </si>
  <si>
    <t>local unit's Projected Budget Report.</t>
  </si>
  <si>
    <t>2.</t>
  </si>
  <si>
    <t>1.</t>
  </si>
  <si>
    <t>3.</t>
  </si>
  <si>
    <t>4.</t>
  </si>
  <si>
    <t>5.</t>
  </si>
  <si>
    <t>6.</t>
  </si>
  <si>
    <t>7.</t>
  </si>
  <si>
    <t>8.</t>
  </si>
  <si>
    <t>a.</t>
  </si>
  <si>
    <t>b.</t>
  </si>
  <si>
    <t>c.</t>
  </si>
  <si>
    <t>boxes.</t>
  </si>
  <si>
    <t xml:space="preserve">Rows 2 and 3 enter your Local Unit Name and Local Unit Code in the yellow highlighted </t>
  </si>
  <si>
    <t>date.</t>
  </si>
  <si>
    <t xml:space="preserve">Rows 34 through 41 present the financial position (fund balance) as of the balance sheet </t>
  </si>
  <si>
    <t>Legislative</t>
  </si>
  <si>
    <t>Judicial</t>
  </si>
  <si>
    <t>Treasurer</t>
  </si>
  <si>
    <t>Clerk</t>
  </si>
  <si>
    <t>Elections</t>
  </si>
  <si>
    <t>Police</t>
  </si>
  <si>
    <t>Fire</t>
  </si>
  <si>
    <t>Airports</t>
  </si>
  <si>
    <t>Hospital</t>
  </si>
  <si>
    <t>Library</t>
  </si>
  <si>
    <t>Kent County</t>
  </si>
  <si>
    <t>Expense</t>
  </si>
  <si>
    <t>Fiscal Services</t>
  </si>
  <si>
    <t>616.632.7670</t>
  </si>
  <si>
    <t>Statement Balance</t>
  </si>
  <si>
    <t>Fund Balance</t>
  </si>
  <si>
    <t>4. Long Term Debt obligations</t>
  </si>
  <si>
    <t>Account No</t>
  </si>
  <si>
    <t>Component Units</t>
  </si>
  <si>
    <t>424</t>
  </si>
  <si>
    <t>Tax Reverted Property</t>
  </si>
  <si>
    <t>434</t>
  </si>
  <si>
    <t>435</t>
  </si>
  <si>
    <t>437</t>
  </si>
  <si>
    <t>Income Tax</t>
  </si>
  <si>
    <t>Unassigned/Unrestricted</t>
  </si>
  <si>
    <t>Parks &amp; Recreation</t>
  </si>
  <si>
    <t>Economic Development</t>
  </si>
  <si>
    <t>Redevelopment &amp; Public Housing</t>
  </si>
  <si>
    <t>Area Agency on Aging</t>
  </si>
  <si>
    <t>Human Services &amp; Medical Care Facility</t>
  </si>
  <si>
    <t>670-671</t>
  </si>
  <si>
    <t>Child Care Activities/Human Services</t>
  </si>
  <si>
    <t>Emergency Services (Ambulance)</t>
  </si>
  <si>
    <t>Mental Health</t>
  </si>
  <si>
    <t>Medical Examiner</t>
  </si>
  <si>
    <t>All Other Public Safety Activities</t>
  </si>
  <si>
    <t>Building Inspection &amp; Regulation Activities</t>
  </si>
  <si>
    <t>371-399</t>
  </si>
  <si>
    <t>Corrections/Jail</t>
  </si>
  <si>
    <t>351-370</t>
  </si>
  <si>
    <t>Emergency 911 Dispatch Activities</t>
  </si>
  <si>
    <t>Combined Public Safety Department</t>
  </si>
  <si>
    <t>336-344</t>
  </si>
  <si>
    <t>All Other General Government</t>
  </si>
  <si>
    <t>Assessing Equalization</t>
  </si>
  <si>
    <t>Chief Executive</t>
  </si>
  <si>
    <t>Legislative (Council, Board, Commission)</t>
  </si>
  <si>
    <t>Transfers In</t>
  </si>
  <si>
    <t>699</t>
  </si>
  <si>
    <t>Proceeds from Bond/Note Issuance</t>
  </si>
  <si>
    <t>673</t>
  </si>
  <si>
    <t>Special Assessments</t>
  </si>
  <si>
    <t>672</t>
  </si>
  <si>
    <t>Rents &amp; Royalties</t>
  </si>
  <si>
    <t>Interest &amp; Dividends</t>
  </si>
  <si>
    <t>All Fines, Penalties &amp; Forfeits</t>
  </si>
  <si>
    <t>655-663</t>
  </si>
  <si>
    <t>Parking Facilities (garages, meters, etc.)</t>
  </si>
  <si>
    <t>All Other Services Rendered Charges</t>
  </si>
  <si>
    <t>Register of Deeds</t>
  </si>
  <si>
    <t>Transit</t>
  </si>
  <si>
    <t>Housing &amp; Community Development</t>
  </si>
  <si>
    <t>Welfare</t>
  </si>
  <si>
    <t>Health and/or Hospitals</t>
  </si>
  <si>
    <t>Sanitation</t>
  </si>
  <si>
    <t>Streets &amp; Highways</t>
  </si>
  <si>
    <t>Public Safety</t>
  </si>
  <si>
    <t>Water</t>
  </si>
  <si>
    <t>All Other Federal Aid Grants</t>
  </si>
  <si>
    <t>Commentary:   Effective July 1, 2016, operations of the Kent County Airport were transferred to a legally-separate authority. The Authority is reported as a discretely-presented component unit and is not included in the tables above.</t>
  </si>
  <si>
    <t>(Does not include Component Unit Drainage Districts)</t>
  </si>
  <si>
    <t>429, 430</t>
  </si>
  <si>
    <t>401-449 Except Above</t>
  </si>
  <si>
    <t>Payment in-Lieu-of Taxes (PILOT)</t>
  </si>
  <si>
    <t xml:space="preserve">Swamp Land Taxes, Forest Reserve </t>
  </si>
  <si>
    <t>Commercial Facilities Tax (Act 255 of 1978)</t>
  </si>
  <si>
    <t>Trailer Taxes  (Act 243 of 1959)</t>
  </si>
  <si>
    <t>Transient Guest Lodging Tax (Act 263 of 1974)</t>
  </si>
  <si>
    <t>Industrial Facilities Tax (Act 198 of 1974)</t>
  </si>
  <si>
    <t>Property Tax (includes, delinquent taxes, penalties, interest, fees, community wide special assessments)</t>
  </si>
  <si>
    <t>Internal Service Funds</t>
  </si>
  <si>
    <t>Year</t>
  </si>
  <si>
    <t>Type</t>
  </si>
  <si>
    <t>Category</t>
  </si>
  <si>
    <t>General Fund Final Amended Budget</t>
  </si>
  <si>
    <t>All Other Governmental Funds</t>
  </si>
  <si>
    <t>Enterprise Funds</t>
  </si>
  <si>
    <t>450-474</t>
  </si>
  <si>
    <t>Business Licenses and Permits</t>
  </si>
  <si>
    <t>476-489</t>
  </si>
  <si>
    <t>Non-Business Licenses and Permits</t>
  </si>
  <si>
    <t>490-500</t>
  </si>
  <si>
    <t>501-538 Except Above</t>
  </si>
  <si>
    <t xml:space="preserve">State Revenue Sharing          </t>
  </si>
  <si>
    <t>543-545, 547, 570</t>
  </si>
  <si>
    <t>Streets and Highways (Act 51)</t>
  </si>
  <si>
    <t>Health</t>
  </si>
  <si>
    <t>Culture and Recreation</t>
  </si>
  <si>
    <t xml:space="preserve">Other General/All Other State Aid Grants     </t>
  </si>
  <si>
    <t>540-579 Except Above</t>
  </si>
  <si>
    <t>581-599</t>
  </si>
  <si>
    <t xml:space="preserve">Public Safety </t>
  </si>
  <si>
    <t xml:space="preserve">All Other  </t>
  </si>
  <si>
    <t>580-599</t>
  </si>
  <si>
    <t>626-637</t>
  </si>
  <si>
    <t>All Other Sales, Use, &amp; Admission Fees</t>
  </si>
  <si>
    <t>638-642, 651, 653, 654</t>
  </si>
  <si>
    <t>All Other Statutory  Fees</t>
  </si>
  <si>
    <t>600-625 Except Above</t>
  </si>
  <si>
    <t>665-666</t>
  </si>
  <si>
    <t>667-668</t>
  </si>
  <si>
    <t>Reimbursements</t>
  </si>
  <si>
    <t>Sale of Capital Assets</t>
  </si>
  <si>
    <t>Public and Private Contributions</t>
  </si>
  <si>
    <t>Refunds &amp; Rebates</t>
  </si>
  <si>
    <t>Miscellaneous Other Revenue</t>
  </si>
  <si>
    <t>671-689 Except Above</t>
  </si>
  <si>
    <t>696-698</t>
  </si>
  <si>
    <t>100-279 Except Above</t>
  </si>
  <si>
    <t>Building and Grounds</t>
  </si>
  <si>
    <t>101-128</t>
  </si>
  <si>
    <t>171-190</t>
  </si>
  <si>
    <t>Attorney/Corporation Counsel</t>
  </si>
  <si>
    <t>Probate Court</t>
  </si>
  <si>
    <t>Probation</t>
  </si>
  <si>
    <t>Prosecuting Attorney</t>
  </si>
  <si>
    <t>Alcoholism and Substance Abuse</t>
  </si>
  <si>
    <t>Depreciation</t>
  </si>
  <si>
    <t>Transfers (Out)</t>
  </si>
  <si>
    <t>215-218</t>
  </si>
  <si>
    <t>243, 245, 247 and 257</t>
  </si>
  <si>
    <t>Finance and Tax Administration</t>
  </si>
  <si>
    <t>191-260 Except Above</t>
  </si>
  <si>
    <t>Other Judicial Activities</t>
  </si>
  <si>
    <t>280-299  Except Above</t>
  </si>
  <si>
    <t>Circuit Court</t>
  </si>
  <si>
    <t>283-285</t>
  </si>
  <si>
    <t>District/Municipal Court</t>
  </si>
  <si>
    <t>286-288</t>
  </si>
  <si>
    <t>Friend of the Court</t>
  </si>
  <si>
    <t>289, 291</t>
  </si>
  <si>
    <t>Law Library</t>
  </si>
  <si>
    <t>292-293</t>
  </si>
  <si>
    <t>300-439 Except Above</t>
  </si>
  <si>
    <t>Police/Sheriff/Constable</t>
  </si>
  <si>
    <t>301, 305, 310, 315-320, 330-332</t>
  </si>
  <si>
    <t xml:space="preserve">Public Works (Non-Act 51)  </t>
  </si>
  <si>
    <t>441, 442, 444-448</t>
  </si>
  <si>
    <t>Road Commission/Street Dept. (Act 51)</t>
  </si>
  <si>
    <t>449-520</t>
  </si>
  <si>
    <t>Sanitation/Landfill/Solid Waste</t>
  </si>
  <si>
    <t>521-522, 526-528</t>
  </si>
  <si>
    <t>Water and/or Sewer Systems</t>
  </si>
  <si>
    <t>536-566</t>
  </si>
  <si>
    <t xml:space="preserve"> All Other Health &amp; Welfare</t>
  </si>
  <si>
    <t xml:space="preserve">600-699 Except Above </t>
  </si>
  <si>
    <t>Health Departments, Boards and Clinics</t>
  </si>
  <si>
    <t>601, 605, 610, 611</t>
  </si>
  <si>
    <t>649, 650</t>
  </si>
  <si>
    <t>662-663</t>
  </si>
  <si>
    <t>Veteran's Programs</t>
  </si>
  <si>
    <t>681-683, 689</t>
  </si>
  <si>
    <t>690, 692-699</t>
  </si>
  <si>
    <t>All Other Community Development</t>
  </si>
  <si>
    <t>700-749 Except Above</t>
  </si>
  <si>
    <t>728, 730-732</t>
  </si>
  <si>
    <t>Parks and Recreation</t>
  </si>
  <si>
    <t>751-752, 756, 760, 764, 767, 770</t>
  </si>
  <si>
    <t>Various Cultural Activities, Fine Arts, 
Historical Society, Museums, etc.</t>
  </si>
  <si>
    <t>803-805</t>
  </si>
  <si>
    <t>901-904</t>
  </si>
  <si>
    <t>906-929</t>
  </si>
  <si>
    <t>EXTRAORDINARY/SPECIAL ITEMS</t>
  </si>
  <si>
    <t>998-999</t>
  </si>
  <si>
    <t>Sanitation/Solid Waste</t>
  </si>
  <si>
    <t>Sewerage</t>
  </si>
  <si>
    <t>Electric Utilities</t>
  </si>
  <si>
    <t>Public Transportation</t>
  </si>
  <si>
    <t>Hospital &amp; Hospital Operations</t>
  </si>
  <si>
    <t>Housing &amp; Redevelopment</t>
  </si>
  <si>
    <t>All Other Health &amp; Welfare Activities</t>
  </si>
  <si>
    <t>Other Recreation &amp; Culture</t>
  </si>
  <si>
    <t>Other Functions</t>
  </si>
  <si>
    <t>Combined Public Safety</t>
  </si>
  <si>
    <t>Parking Meters, Off-Street Parking</t>
  </si>
  <si>
    <t>Corrections</t>
  </si>
  <si>
    <t>Prepaids</t>
  </si>
  <si>
    <t>All Other Current Assets</t>
  </si>
  <si>
    <t>111-129 Except Above</t>
  </si>
  <si>
    <t>Land &amp; Improvements</t>
  </si>
  <si>
    <t>130-135</t>
  </si>
  <si>
    <t>Buildings &amp; Equipment</t>
  </si>
  <si>
    <t>136-147</t>
  </si>
  <si>
    <t>Vehicles</t>
  </si>
  <si>
    <t>148-149</t>
  </si>
  <si>
    <t>Water System</t>
  </si>
  <si>
    <t>152-153</t>
  </si>
  <si>
    <t>Sewer System</t>
  </si>
  <si>
    <t>154-155</t>
  </si>
  <si>
    <t>All Other Capital Assets</t>
  </si>
  <si>
    <t>150-151, 156-179</t>
  </si>
  <si>
    <t>Cash &amp; Cash  Equivalents</t>
  </si>
  <si>
    <t>Net Pension Asset</t>
  </si>
  <si>
    <t>Advances to Other Units of Government</t>
  </si>
  <si>
    <t>Other Investments</t>
  </si>
  <si>
    <t>180-194 Except Above</t>
  </si>
  <si>
    <t>TOTAL DEFERRED OUTFLOWS OF RESOURCES</t>
  </si>
  <si>
    <t>195-199</t>
  </si>
  <si>
    <t>Investment in Securities</t>
  </si>
  <si>
    <t>Due to Other Funds</t>
  </si>
  <si>
    <t>Accrued Wages &amp; Benefits</t>
  </si>
  <si>
    <t>257-261</t>
  </si>
  <si>
    <t>All Other Accounts Payable &amp; Current Liabilities</t>
  </si>
  <si>
    <t>200-299 Except Above</t>
  </si>
  <si>
    <t>Long-Term Debt</t>
  </si>
  <si>
    <t>300-307</t>
  </si>
  <si>
    <t>Advances from Other Funds</t>
  </si>
  <si>
    <t>Other Advances</t>
  </si>
  <si>
    <t>328-330, 333</t>
  </si>
  <si>
    <t>Unearned Revenues</t>
  </si>
  <si>
    <t>Net Pension Liability</t>
  </si>
  <si>
    <t>OPEB Obligation</t>
  </si>
  <si>
    <t>Accrued Benefits &amp; Compensation</t>
  </si>
  <si>
    <t>TOTAL DEFERRED INFLOWS OF RESOURCES</t>
  </si>
  <si>
    <t>360-369</t>
  </si>
  <si>
    <t>(Net) Investment in Capital Assets</t>
  </si>
  <si>
    <t xml:space="preserve">Nonspendable </t>
  </si>
  <si>
    <t>370-374</t>
  </si>
  <si>
    <t>375-379, 392-398</t>
  </si>
  <si>
    <t>380-384</t>
  </si>
  <si>
    <t>385-389</t>
  </si>
  <si>
    <t>390, 399</t>
  </si>
  <si>
    <t>Tax, Utility, &amp; Assessment Receivables</t>
  </si>
  <si>
    <t>019-070</t>
  </si>
  <si>
    <t>Governmental Capital Assets (Net)</t>
  </si>
  <si>
    <t>Governmental Long-Term Debt</t>
  </si>
  <si>
    <t>Due from Other Governments &amp; Units</t>
  </si>
  <si>
    <t>071-081</t>
  </si>
  <si>
    <t>Due from Other Funds</t>
  </si>
  <si>
    <t>All Other Receivables</t>
  </si>
  <si>
    <t>18-100 Except Above</t>
  </si>
  <si>
    <t>Inventory</t>
  </si>
  <si>
    <t>101-110</t>
  </si>
  <si>
    <t>Other</t>
  </si>
  <si>
    <t>Other Financing Sources</t>
  </si>
  <si>
    <t>Other Financing Uses</t>
  </si>
  <si>
    <t>Public Works</t>
  </si>
  <si>
    <t>Community/Economic Development</t>
  </si>
  <si>
    <t>Other Current Assets</t>
  </si>
  <si>
    <t>Cash &amp; Investments</t>
  </si>
  <si>
    <t>Other Long Term Assets</t>
  </si>
  <si>
    <t>Current Liabilities</t>
  </si>
  <si>
    <t>Receivables</t>
  </si>
  <si>
    <t>101-Fund</t>
  </si>
  <si>
    <t>102-499 Funds</t>
  </si>
  <si>
    <t>500-599 Funds</t>
  </si>
  <si>
    <t>601-699 Funds</t>
  </si>
  <si>
    <t>Line No.</t>
  </si>
  <si>
    <t xml:space="preserve"> Description of Account</t>
  </si>
  <si>
    <t>General  Fund</t>
  </si>
  <si>
    <t>GG Tot</t>
  </si>
  <si>
    <t>432</t>
  </si>
  <si>
    <t>Licences &amp; Permits</t>
  </si>
  <si>
    <t>Federal Grants</t>
  </si>
  <si>
    <t>502</t>
  </si>
  <si>
    <t>505</t>
  </si>
  <si>
    <t>513</t>
  </si>
  <si>
    <t>516</t>
  </si>
  <si>
    <t>519</t>
  </si>
  <si>
    <t>523</t>
  </si>
  <si>
    <t>522</t>
  </si>
  <si>
    <t>State Grants</t>
  </si>
  <si>
    <t>574</t>
  </si>
  <si>
    <t>546</t>
  </si>
  <si>
    <t>Streets and Highways (Non-Act 51)</t>
  </si>
  <si>
    <t xml:space="preserve">Sanitation </t>
  </si>
  <si>
    <t>552</t>
  </si>
  <si>
    <t>555</t>
  </si>
  <si>
    <t>561</t>
  </si>
  <si>
    <t>566</t>
  </si>
  <si>
    <t>Street and Highways</t>
  </si>
  <si>
    <t>Gas, Water and Electric Utilities</t>
  </si>
  <si>
    <t>652</t>
  </si>
  <si>
    <t>664-670 Except Above</t>
  </si>
  <si>
    <t>Other Revenue</t>
  </si>
  <si>
    <t>674</t>
  </si>
  <si>
    <t>687</t>
  </si>
  <si>
    <t>253</t>
  </si>
  <si>
    <t>262</t>
  </si>
  <si>
    <t>265</t>
  </si>
  <si>
    <t>266</t>
  </si>
  <si>
    <t>Trial Court</t>
  </si>
  <si>
    <t>281-282</t>
  </si>
  <si>
    <t>Friend of the Court--Cooperative Reimbursement Program</t>
  </si>
  <si>
    <t>290</t>
  </si>
  <si>
    <t>294</t>
  </si>
  <si>
    <t>295</t>
  </si>
  <si>
    <t>296</t>
  </si>
  <si>
    <t>Grand Jury</t>
  </si>
  <si>
    <t>297</t>
  </si>
  <si>
    <t>Family Counseling Services</t>
  </si>
  <si>
    <t>298</t>
  </si>
  <si>
    <t>345</t>
  </si>
  <si>
    <t>325</t>
  </si>
  <si>
    <t>595</t>
  </si>
  <si>
    <t>596</t>
  </si>
  <si>
    <t>Other Public Works Enterprise-Activities</t>
  </si>
  <si>
    <t>567-570, 597</t>
  </si>
  <si>
    <t>All Other Public Works</t>
  </si>
  <si>
    <t>440-599 Except Above</t>
  </si>
  <si>
    <t>631</t>
  </si>
  <si>
    <t>635</t>
  </si>
  <si>
    <t>648</t>
  </si>
  <si>
    <t>651</t>
  </si>
  <si>
    <t>Community Planning and Zoning</t>
  </si>
  <si>
    <t>701-703, 710, 712,713</t>
  </si>
  <si>
    <t>790-791</t>
  </si>
  <si>
    <t>All Other Recreation and Culture</t>
  </si>
  <si>
    <t>750-849 Except Above</t>
  </si>
  <si>
    <t>Miscellaneous</t>
  </si>
  <si>
    <t>955</t>
  </si>
  <si>
    <t>Other Expenses</t>
  </si>
  <si>
    <t>968</t>
  </si>
  <si>
    <t>995</t>
  </si>
  <si>
    <t>Additions to Capital Assets</t>
  </si>
  <si>
    <t>Other Capital Outlay</t>
  </si>
  <si>
    <t xml:space="preserve">  001-016</t>
  </si>
  <si>
    <t>017</t>
  </si>
  <si>
    <t>084</t>
  </si>
  <si>
    <t>123</t>
  </si>
  <si>
    <t>Assets Held for Sale</t>
  </si>
  <si>
    <t>128</t>
  </si>
  <si>
    <t>Capital Assets</t>
  </si>
  <si>
    <t>Net OPEB Asset</t>
  </si>
  <si>
    <t>Advances to Other Funds</t>
  </si>
  <si>
    <t>193</t>
  </si>
  <si>
    <t>194</t>
  </si>
  <si>
    <t>Deferred Outflows</t>
  </si>
  <si>
    <t>Long Term Liabilities</t>
  </si>
  <si>
    <t>All Other Long-Term Liabilities</t>
  </si>
  <si>
    <t>300-359 Except Above</t>
  </si>
  <si>
    <t>Deferred Inflows</t>
  </si>
  <si>
    <t>Contributions from Local Units</t>
  </si>
  <si>
    <t>Fines &amp; Forfeits</t>
  </si>
  <si>
    <t>F-65 Data</t>
  </si>
  <si>
    <t>Reported as Other as no activity in 2017 F-65</t>
  </si>
  <si>
    <t>GRS Actuarial Valuation Rpt B-2</t>
  </si>
  <si>
    <t>GRS Actuarial Valuation Rpt A-2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</si>
</sst>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_);\(0\)"/>
    <numFmt numFmtId="167" formatCode="0.0%"/>
  </numFmts>
  <fonts count="49"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 val="singleAccounting"/>
      <sz val="12"/>
      <name val="Humanst521 BT"/>
      <family val="2"/>
    </font>
    <font>
      <sz val="12"/>
      <name val="Humanst521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30"/>
      <name val="Calibri"/>
      <family val="2"/>
      <scheme val="minor"/>
    </font>
    <font>
      <u val="singleAccounting"/>
      <sz val="11"/>
      <color indexed="8"/>
      <name val="Calibri"/>
      <family val="2"/>
      <scheme val="minor"/>
    </font>
    <font>
      <i/>
      <sz val="11"/>
      <color indexed="1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 val="singleAccounting"/>
      <sz val="11"/>
      <color indexed="8"/>
      <name val="Calibri"/>
      <family val="2"/>
      <scheme val="minor"/>
    </font>
    <font>
      <b/>
      <sz val="11"/>
      <color rgb="FF0000FF"/>
      <name val="Calibri"/>
      <family val="2"/>
    </font>
    <font>
      <sz val="8"/>
      <color indexed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</font>
    <font>
      <u/>
      <sz val="11"/>
      <color theme="1"/>
      <name val="Calibri"/>
      <family val="2"/>
      <scheme val="minor"/>
    </font>
    <font>
      <i/>
      <sz val="9"/>
      <color rgb="FF0000FF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/>
      <top/>
      <bottom style="thin">
        <color theme="0" tint="-0.34998626667073579"/>
      </bottom>
      <diagonal/>
    </border>
  </borders>
  <cellStyleXfs count="67">
    <xf numFmtId="41" fontId="0" fillId="0" borderId="0">
      <alignment vertical="center"/>
    </xf>
    <xf numFmtId="0" fontId="8" fillId="2" borderId="0"/>
    <xf numFmtId="0" fontId="8" fillId="3" borderId="0"/>
    <xf numFmtId="0" fontId="8" fillId="4" borderId="0"/>
    <xf numFmtId="0" fontId="8" fillId="5" borderId="0"/>
    <xf numFmtId="0" fontId="8" fillId="6" borderId="0"/>
    <xf numFmtId="0" fontId="8" fillId="7" borderId="0"/>
    <xf numFmtId="0" fontId="8" fillId="8" borderId="0"/>
    <xf numFmtId="0" fontId="8" fillId="9" borderId="0"/>
    <xf numFmtId="0" fontId="8" fillId="10" borderId="0"/>
    <xf numFmtId="0" fontId="8" fillId="5" borderId="0"/>
    <xf numFmtId="0" fontId="8" fillId="8" borderId="0"/>
    <xf numFmtId="0" fontId="8" fillId="11" borderId="0"/>
    <xf numFmtId="0" fontId="9" fillId="12" borderId="0"/>
    <xf numFmtId="0" fontId="9" fillId="9" borderId="0"/>
    <xf numFmtId="0" fontId="9" fillId="10" borderId="0"/>
    <xf numFmtId="0" fontId="9" fillId="13" borderId="0"/>
    <xf numFmtId="0" fontId="9" fillId="14" borderId="0"/>
    <xf numFmtId="0" fontId="9" fillId="15" borderId="0"/>
    <xf numFmtId="0" fontId="9" fillId="16" borderId="0"/>
    <xf numFmtId="0" fontId="9" fillId="17" borderId="0"/>
    <xf numFmtId="0" fontId="9" fillId="18" borderId="0"/>
    <xf numFmtId="0" fontId="9" fillId="13" borderId="0"/>
    <xf numFmtId="0" fontId="9" fillId="14" borderId="0"/>
    <xf numFmtId="0" fontId="9" fillId="19" borderId="0"/>
    <xf numFmtId="0" fontId="10" fillId="3" borderId="0"/>
    <xf numFmtId="0" fontId="11" fillId="20" borderId="1"/>
    <xf numFmtId="0" fontId="12" fillId="21" borderId="2"/>
    <xf numFmtId="49" fontId="6" fillId="0" borderId="0">
      <alignment horizontal="center" vertical="center" wrapText="1"/>
    </xf>
    <xf numFmtId="41" fontId="5" fillId="0" borderId="0">
      <alignment vertical="center"/>
    </xf>
    <xf numFmtId="43" fontId="5" fillId="0" borderId="0">
      <alignment vertical="center"/>
    </xf>
    <xf numFmtId="43" fontId="5" fillId="0" borderId="0">
      <alignment vertical="center"/>
    </xf>
    <xf numFmtId="43" fontId="5" fillId="0" borderId="0">
      <alignment vertical="center"/>
    </xf>
    <xf numFmtId="43" fontId="5" fillId="0" borderId="0">
      <alignment vertical="center"/>
    </xf>
    <xf numFmtId="43" fontId="5" fillId="0" borderId="0">
      <alignment vertical="center"/>
    </xf>
    <xf numFmtId="43" fontId="5" fillId="0" borderId="0">
      <alignment vertical="center"/>
    </xf>
    <xf numFmtId="44" fontId="8" fillId="0" borderId="0">
      <alignment vertical="center"/>
    </xf>
    <xf numFmtId="42" fontId="5" fillId="0" borderId="0">
      <alignment vertical="center"/>
    </xf>
    <xf numFmtId="44" fontId="8" fillId="0" borderId="0">
      <alignment vertical="center"/>
    </xf>
    <xf numFmtId="44" fontId="8" fillId="0" borderId="0">
      <alignment vertical="center"/>
    </xf>
    <xf numFmtId="44" fontId="8" fillId="0" borderId="0">
      <alignment vertical="center"/>
    </xf>
    <xf numFmtId="44" fontId="8" fillId="0" borderId="0">
      <alignment vertical="center"/>
    </xf>
    <xf numFmtId="44" fontId="8" fillId="0" borderId="0">
      <alignment vertical="center"/>
    </xf>
    <xf numFmtId="44" fontId="8" fillId="0" borderId="0">
      <alignment vertical="center"/>
    </xf>
    <xf numFmtId="0" fontId="13" fillId="0" borderId="0"/>
    <xf numFmtId="0" fontId="14" fillId="4" borderId="0"/>
    <xf numFmtId="0" fontId="15" fillId="0" borderId="3"/>
    <xf numFmtId="0" fontId="16" fillId="0" borderId="4"/>
    <xf numFmtId="0" fontId="17" fillId="0" borderId="5"/>
    <xf numFmtId="0" fontId="17" fillId="0" borderId="0"/>
    <xf numFmtId="0" fontId="18" fillId="7" borderId="1"/>
    <xf numFmtId="0" fontId="19" fillId="0" borderId="6"/>
    <xf numFmtId="0" fontId="20" fillId="22" borderId="0"/>
    <xf numFmtId="41" fontId="8" fillId="0" borderId="0">
      <alignment vertical="center"/>
    </xf>
    <xf numFmtId="41" fontId="30" fillId="0" borderId="0"/>
    <xf numFmtId="0" fontId="8" fillId="23" borderId="7"/>
    <xf numFmtId="0" fontId="21" fillId="20" borderId="8"/>
    <xf numFmtId="9" fontId="8" fillId="0" borderId="0">
      <alignment vertical="center"/>
    </xf>
    <xf numFmtId="9" fontId="8" fillId="0" borderId="0">
      <alignment vertical="center"/>
    </xf>
    <xf numFmtId="49" fontId="7" fillId="0" borderId="0">
      <alignment horizontal="left" vertical="center"/>
    </xf>
    <xf numFmtId="0" fontId="22" fillId="0" borderId="0"/>
    <xf numFmtId="0" fontId="23" fillId="0" borderId="9"/>
    <xf numFmtId="0" fontId="24" fillId="0" borderId="0"/>
    <xf numFmtId="43" fontId="8" fillId="0" borderId="0" applyFont="0" applyFill="0" applyBorder="0" applyAlignment="0" applyProtection="0"/>
    <xf numFmtId="0" fontId="5" fillId="0" borderId="0">
      <alignment vertical="center"/>
    </xf>
    <xf numFmtId="0" fontId="4" fillId="0" borderId="0"/>
    <xf numFmtId="0" fontId="2" fillId="0" borderId="0"/>
  </cellStyleXfs>
  <cellXfs count="162">
    <xf numFmtId="41" fontId="0" fillId="0" borderId="0" xfId="0" applyNumberFormat="1" applyFont="1" applyBorder="1" applyAlignment="1">
      <alignment vertical="center"/>
    </xf>
    <xf numFmtId="41" fontId="31" fillId="0" borderId="15" xfId="0" applyFont="1" applyBorder="1" applyAlignment="1">
      <alignment horizontal="centerContinuous"/>
    </xf>
    <xf numFmtId="49" fontId="32" fillId="0" borderId="0" xfId="0" applyNumberFormat="1" applyFont="1" applyFill="1" applyAlignment="1" applyProtection="1">
      <alignment horizontal="left"/>
      <protection locked="0"/>
    </xf>
    <xf numFmtId="41" fontId="33" fillId="0" borderId="0" xfId="54" applyFont="1" applyFill="1"/>
    <xf numFmtId="49" fontId="34" fillId="0" borderId="0" xfId="54" applyNumberFormat="1" applyFont="1" applyFill="1" applyAlignment="1">
      <alignment horizontal="left" vertical="top"/>
    </xf>
    <xf numFmtId="49" fontId="33" fillId="0" borderId="0" xfId="54" applyNumberFormat="1" applyFont="1" applyFill="1" applyAlignment="1">
      <alignment horizontal="left" vertical="top"/>
    </xf>
    <xf numFmtId="49" fontId="29" fillId="0" borderId="0" xfId="0" applyNumberFormat="1" applyFont="1" applyFill="1" applyBorder="1" applyAlignment="1">
      <alignment horizontal="left" vertical="top"/>
    </xf>
    <xf numFmtId="49" fontId="28" fillId="0" borderId="0" xfId="0" applyNumberFormat="1" applyFont="1" applyFill="1" applyBorder="1" applyAlignment="1">
      <alignment horizontal="left" vertical="top"/>
    </xf>
    <xf numFmtId="49" fontId="28" fillId="0" borderId="0" xfId="0" quotePrefix="1" applyNumberFormat="1" applyFont="1" applyFill="1" applyBorder="1" applyAlignment="1">
      <alignment horizontal="left" vertical="top"/>
    </xf>
    <xf numFmtId="49" fontId="33" fillId="0" borderId="0" xfId="54" quotePrefix="1" applyNumberFormat="1" applyFont="1" applyFill="1" applyAlignment="1">
      <alignment horizontal="left" vertical="top"/>
    </xf>
    <xf numFmtId="41" fontId="35" fillId="0" borderId="0" xfId="0" applyNumberFormat="1" applyFont="1" applyFill="1" applyBorder="1" applyAlignment="1" applyProtection="1">
      <alignment vertical="center"/>
      <protection locked="0"/>
    </xf>
    <xf numFmtId="41" fontId="35" fillId="0" borderId="0" xfId="0" applyNumberFormat="1" applyFont="1" applyFill="1" applyBorder="1" applyAlignment="1">
      <alignment vertical="center"/>
    </xf>
    <xf numFmtId="41" fontId="35" fillId="0" borderId="0" xfId="0" applyNumberFormat="1" applyFont="1" applyBorder="1" applyAlignment="1">
      <alignment vertical="center"/>
    </xf>
    <xf numFmtId="41" fontId="35" fillId="0" borderId="0" xfId="0" applyNumberFormat="1" applyFont="1" applyBorder="1" applyAlignment="1">
      <alignment horizontal="left" vertical="center"/>
    </xf>
    <xf numFmtId="41" fontId="35" fillId="0" borderId="0" xfId="0" applyNumberFormat="1" applyFont="1" applyBorder="1" applyAlignment="1">
      <alignment horizontal="centerContinuous" vertical="center"/>
    </xf>
    <xf numFmtId="41" fontId="35" fillId="0" borderId="0" xfId="0" applyFont="1" applyAlignment="1"/>
    <xf numFmtId="41" fontId="35" fillId="0" borderId="0" xfId="0" applyFont="1" applyFill="1" applyAlignment="1" applyProtection="1">
      <protection locked="0"/>
    </xf>
    <xf numFmtId="41" fontId="35" fillId="0" borderId="0" xfId="0" applyFont="1" applyFill="1" applyAlignment="1"/>
    <xf numFmtId="41" fontId="35" fillId="0" borderId="15" xfId="0" applyFont="1" applyBorder="1" applyAlignment="1">
      <alignment horizontal="centerContinuous"/>
    </xf>
    <xf numFmtId="41" fontId="36" fillId="0" borderId="0" xfId="0" applyNumberFormat="1" applyFont="1" applyBorder="1" applyAlignment="1" applyProtection="1">
      <alignment vertical="center"/>
      <protection locked="0"/>
    </xf>
    <xf numFmtId="0" fontId="37" fillId="0" borderId="0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NumberFormat="1" applyFont="1" applyBorder="1" applyAlignment="1">
      <alignment horizontal="center" vertical="center" wrapText="1"/>
    </xf>
    <xf numFmtId="41" fontId="38" fillId="0" borderId="0" xfId="0" applyNumberFormat="1" applyFont="1" applyBorder="1" applyAlignment="1" applyProtection="1">
      <alignment horizontal="left" vertical="center"/>
      <protection locked="0"/>
    </xf>
    <xf numFmtId="41" fontId="39" fillId="0" borderId="0" xfId="0" applyNumberFormat="1" applyFont="1" applyBorder="1" applyAlignment="1">
      <alignment vertical="center"/>
    </xf>
    <xf numFmtId="41" fontId="40" fillId="0" borderId="0" xfId="0" applyNumberFormat="1" applyFont="1" applyBorder="1" applyAlignment="1">
      <alignment vertical="center"/>
    </xf>
    <xf numFmtId="41" fontId="35" fillId="0" borderId="0" xfId="0" applyNumberFormat="1" applyFont="1" applyBorder="1" applyAlignment="1">
      <alignment horizontal="right" vertical="center"/>
    </xf>
    <xf numFmtId="41" fontId="35" fillId="0" borderId="0" xfId="0" applyNumberFormat="1" applyFont="1" applyBorder="1" applyAlignment="1" applyProtection="1">
      <alignment vertical="center"/>
      <protection locked="0"/>
    </xf>
    <xf numFmtId="41" fontId="35" fillId="0" borderId="0" xfId="0" applyNumberFormat="1" applyFont="1" applyBorder="1" applyAlignment="1">
      <alignment horizontal="left" vertical="center" indent="2"/>
    </xf>
    <xf numFmtId="41" fontId="35" fillId="0" borderId="0" xfId="0" applyNumberFormat="1" applyFont="1" applyBorder="1" applyAlignment="1" applyProtection="1">
      <alignment horizontal="left" vertical="center" indent="2"/>
      <protection locked="0"/>
    </xf>
    <xf numFmtId="41" fontId="35" fillId="0" borderId="16" xfId="0" applyNumberFormat="1" applyFont="1" applyBorder="1" applyAlignment="1">
      <alignment vertical="center"/>
    </xf>
    <xf numFmtId="41" fontId="35" fillId="0" borderId="10" xfId="0" applyNumberFormat="1" applyFont="1" applyBorder="1" applyAlignment="1">
      <alignment vertical="center"/>
    </xf>
    <xf numFmtId="41" fontId="35" fillId="0" borderId="0" xfId="0" applyNumberFormat="1" applyFont="1" applyBorder="1" applyAlignment="1">
      <alignment horizontal="left" vertical="center" indent="1"/>
    </xf>
    <xf numFmtId="41" fontId="35" fillId="0" borderId="10" xfId="57" applyNumberFormat="1" applyFont="1" applyBorder="1" applyAlignment="1">
      <alignment vertical="center"/>
    </xf>
    <xf numFmtId="0" fontId="41" fillId="0" borderId="0" xfId="0" applyNumberFormat="1" applyFont="1" applyBorder="1" applyAlignment="1">
      <alignment horizontal="center" vertical="center" wrapText="1"/>
    </xf>
    <xf numFmtId="41" fontId="37" fillId="0" borderId="0" xfId="0" applyNumberFormat="1" applyFont="1" applyBorder="1" applyAlignment="1">
      <alignment horizontal="centerContinuous" vertical="center"/>
    </xf>
    <xf numFmtId="41" fontId="35" fillId="0" borderId="0" xfId="0" applyNumberFormat="1" applyFont="1" applyBorder="1" applyAlignment="1" applyProtection="1">
      <alignment horizontal="left" vertical="center"/>
      <protection locked="0"/>
    </xf>
    <xf numFmtId="41" fontId="35" fillId="0" borderId="0" xfId="57" applyNumberFormat="1" applyFont="1" applyBorder="1" applyAlignment="1">
      <alignment vertical="center"/>
    </xf>
    <xf numFmtId="9" fontId="35" fillId="0" borderId="0" xfId="57" applyNumberFormat="1" applyFont="1" applyBorder="1" applyAlignment="1">
      <alignment vertical="center"/>
    </xf>
    <xf numFmtId="9" fontId="35" fillId="0" borderId="0" xfId="0" applyNumberFormat="1" applyFont="1" applyBorder="1" applyAlignment="1">
      <alignment vertical="center"/>
    </xf>
    <xf numFmtId="41" fontId="35" fillId="0" borderId="0" xfId="0" applyNumberFormat="1" applyFont="1" applyBorder="1" applyAlignment="1" applyProtection="1">
      <alignment horizontal="left" vertical="center" indent="1"/>
      <protection locked="0"/>
    </xf>
    <xf numFmtId="41" fontId="35" fillId="0" borderId="0" xfId="0" applyNumberFormat="1" applyFont="1" applyBorder="1" applyAlignment="1" applyProtection="1">
      <alignment horizontal="left" vertical="center" indent="3"/>
      <protection locked="0"/>
    </xf>
    <xf numFmtId="41" fontId="35" fillId="0" borderId="17" xfId="0" applyNumberFormat="1" applyFont="1" applyBorder="1" applyAlignment="1">
      <alignment vertical="center"/>
    </xf>
    <xf numFmtId="41" fontId="35" fillId="0" borderId="0" xfId="0" applyNumberFormat="1" applyFont="1" applyBorder="1" applyAlignment="1" applyProtection="1">
      <alignment vertical="center" wrapText="1"/>
      <protection locked="0"/>
    </xf>
    <xf numFmtId="41" fontId="35" fillId="0" borderId="10" xfId="0" applyNumberFormat="1" applyFont="1" applyBorder="1" applyAlignment="1"/>
    <xf numFmtId="41" fontId="39" fillId="0" borderId="0" xfId="0" applyNumberFormat="1" applyFont="1" applyBorder="1" applyAlignment="1" applyProtection="1">
      <alignment vertical="center"/>
      <protection locked="0"/>
    </xf>
    <xf numFmtId="41" fontId="35" fillId="21" borderId="0" xfId="0" applyNumberFormat="1" applyFont="1" applyFill="1" applyBorder="1" applyAlignment="1">
      <alignment vertical="center"/>
    </xf>
    <xf numFmtId="41" fontId="35" fillId="21" borderId="0" xfId="0" applyNumberFormat="1" applyFont="1" applyFill="1" applyBorder="1" applyAlignment="1" applyProtection="1">
      <alignment vertical="center"/>
      <protection locked="0"/>
    </xf>
    <xf numFmtId="49" fontId="35" fillId="24" borderId="0" xfId="0" applyNumberFormat="1" applyFont="1" applyFill="1" applyBorder="1" applyAlignment="1">
      <alignment vertical="center"/>
    </xf>
    <xf numFmtId="41" fontId="26" fillId="25" borderId="0" xfId="0" applyNumberFormat="1" applyFont="1" applyFill="1" applyBorder="1" applyAlignment="1">
      <alignment horizontal="left" vertical="center"/>
    </xf>
    <xf numFmtId="41" fontId="0" fillId="25" borderId="0" xfId="0" applyNumberFormat="1" applyFont="1" applyFill="1" applyBorder="1" applyAlignment="1">
      <alignment vertical="center"/>
    </xf>
    <xf numFmtId="41" fontId="27" fillId="25" borderId="0" xfId="0" applyNumberFormat="1" applyFont="1" applyFill="1" applyBorder="1" applyAlignment="1">
      <alignment horizontal="right" vertical="center"/>
    </xf>
    <xf numFmtId="0" fontId="25" fillId="25" borderId="11" xfId="0" applyNumberFormat="1" applyFont="1" applyFill="1" applyBorder="1" applyAlignment="1">
      <alignment horizontal="center" vertical="center" wrapText="1"/>
    </xf>
    <xf numFmtId="42" fontId="0" fillId="25" borderId="0" xfId="0" applyNumberFormat="1" applyFont="1" applyFill="1" applyBorder="1" applyAlignment="1">
      <alignment vertical="center"/>
    </xf>
    <xf numFmtId="10" fontId="0" fillId="25" borderId="0" xfId="57" applyNumberFormat="1" applyFont="1" applyFill="1" applyBorder="1" applyAlignment="1">
      <alignment horizontal="right" vertical="center"/>
    </xf>
    <xf numFmtId="41" fontId="0" fillId="25" borderId="0" xfId="0" applyNumberFormat="1" applyFont="1" applyFill="1" applyBorder="1" applyAlignment="1">
      <alignment vertical="top"/>
    </xf>
    <xf numFmtId="41" fontId="0" fillId="25" borderId="24" xfId="0" applyNumberFormat="1" applyFont="1" applyFill="1" applyBorder="1" applyAlignment="1">
      <alignment vertical="center"/>
    </xf>
    <xf numFmtId="10" fontId="0" fillId="25" borderId="24" xfId="57" applyNumberFormat="1" applyFont="1" applyFill="1" applyBorder="1" applyAlignment="1">
      <alignment horizontal="right" vertical="center"/>
    </xf>
    <xf numFmtId="42" fontId="23" fillId="25" borderId="10" xfId="0" applyNumberFormat="1" applyFont="1" applyFill="1" applyBorder="1" applyAlignment="1">
      <alignment vertical="center"/>
    </xf>
    <xf numFmtId="10" fontId="23" fillId="25" borderId="10" xfId="57" applyNumberFormat="1" applyFont="1" applyFill="1" applyBorder="1" applyAlignment="1">
      <alignment horizontal="right" vertical="center"/>
    </xf>
    <xf numFmtId="0" fontId="42" fillId="25" borderId="23" xfId="0" applyNumberFormat="1" applyFont="1" applyFill="1" applyBorder="1" applyAlignment="1">
      <alignment horizontal="center" wrapText="1"/>
    </xf>
    <xf numFmtId="41" fontId="42" fillId="25" borderId="25" xfId="0" applyNumberFormat="1" applyFont="1" applyFill="1" applyBorder="1" applyAlignment="1"/>
    <xf numFmtId="0" fontId="42" fillId="25" borderId="25" xfId="0" applyNumberFormat="1" applyFont="1" applyFill="1" applyBorder="1" applyAlignment="1">
      <alignment horizontal="center" wrapText="1"/>
    </xf>
    <xf numFmtId="0" fontId="25" fillId="25" borderId="0" xfId="0" applyNumberFormat="1" applyFont="1" applyFill="1" applyBorder="1" applyAlignment="1">
      <alignment horizontal="center" vertical="center" wrapText="1"/>
    </xf>
    <xf numFmtId="41" fontId="23" fillId="25" borderId="10" xfId="0" applyNumberFormat="1" applyFont="1" applyFill="1" applyBorder="1" applyAlignment="1">
      <alignment vertical="center"/>
    </xf>
    <xf numFmtId="41" fontId="0" fillId="25" borderId="15" xfId="0" applyNumberFormat="1" applyFont="1" applyFill="1" applyBorder="1" applyAlignment="1">
      <alignment vertical="center"/>
    </xf>
    <xf numFmtId="41" fontId="42" fillId="25" borderId="23" xfId="0" applyNumberFormat="1" applyFont="1" applyFill="1" applyBorder="1" applyAlignment="1"/>
    <xf numFmtId="164" fontId="0" fillId="25" borderId="0" xfId="36" applyNumberFormat="1" applyFont="1" applyFill="1" applyBorder="1" applyAlignment="1">
      <alignment vertical="center"/>
    </xf>
    <xf numFmtId="41" fontId="23" fillId="25" borderId="10" xfId="0" applyNumberFormat="1" applyFont="1" applyFill="1" applyBorder="1" applyAlignment="1">
      <alignment horizontal="left" vertical="center"/>
    </xf>
    <xf numFmtId="41" fontId="0" fillId="25" borderId="0" xfId="0" applyNumberFormat="1" applyFont="1" applyFill="1" applyBorder="1" applyAlignment="1">
      <alignment horizontal="left" vertical="center" indent="2"/>
    </xf>
    <xf numFmtId="9" fontId="0" fillId="25" borderId="0" xfId="57" applyNumberFormat="1" applyFont="1" applyFill="1" applyBorder="1" applyAlignment="1">
      <alignment vertical="center"/>
    </xf>
    <xf numFmtId="41" fontId="0" fillId="25" borderId="0" xfId="0" applyNumberFormat="1" applyFont="1" applyFill="1" applyBorder="1" applyAlignment="1">
      <alignment horizontal="left" vertical="center"/>
    </xf>
    <xf numFmtId="41" fontId="23" fillId="25" borderId="0" xfId="0" applyNumberFormat="1" applyFont="1" applyFill="1" applyBorder="1" applyAlignment="1">
      <alignment horizontal="right" vertical="center"/>
    </xf>
    <xf numFmtId="41" fontId="0" fillId="25" borderId="0" xfId="0" applyNumberFormat="1" applyFont="1" applyFill="1" applyBorder="1" applyAlignment="1">
      <alignment horizontal="left" vertical="top"/>
    </xf>
    <xf numFmtId="41" fontId="40" fillId="26" borderId="0" xfId="0" applyNumberFormat="1" applyFont="1" applyFill="1" applyBorder="1" applyAlignment="1" applyProtection="1">
      <alignment vertical="center"/>
      <protection locked="0"/>
    </xf>
    <xf numFmtId="41" fontId="35" fillId="24" borderId="0" xfId="0" applyFont="1" applyFill="1" applyAlignment="1">
      <alignment horizontal="right"/>
    </xf>
    <xf numFmtId="49" fontId="35" fillId="24" borderId="0" xfId="0" applyNumberFormat="1" applyFont="1" applyFill="1" applyAlignment="1">
      <alignment horizontal="right"/>
    </xf>
    <xf numFmtId="41" fontId="0" fillId="25" borderId="0" xfId="0" applyNumberFormat="1" applyFont="1" applyFill="1" applyBorder="1" applyAlignment="1" applyProtection="1">
      <alignment vertical="center"/>
    </xf>
    <xf numFmtId="41" fontId="0" fillId="25" borderId="24" xfId="0" applyNumberFormat="1" applyFont="1" applyFill="1" applyBorder="1" applyAlignment="1" applyProtection="1">
      <alignment vertical="center"/>
    </xf>
    <xf numFmtId="41" fontId="26" fillId="25" borderId="0" xfId="0" applyNumberFormat="1" applyFont="1" applyFill="1" applyBorder="1" applyAlignment="1" applyProtection="1">
      <alignment horizontal="left" vertical="center"/>
    </xf>
    <xf numFmtId="41" fontId="23" fillId="25" borderId="0" xfId="0" applyNumberFormat="1" applyFont="1" applyFill="1" applyBorder="1" applyAlignment="1" applyProtection="1">
      <alignment horizontal="right" vertical="center"/>
    </xf>
    <xf numFmtId="41" fontId="0" fillId="25" borderId="15" xfId="0" applyNumberFormat="1" applyFont="1" applyFill="1" applyBorder="1" applyAlignment="1" applyProtection="1">
      <alignment vertical="center"/>
    </xf>
    <xf numFmtId="41" fontId="42" fillId="25" borderId="25" xfId="0" applyNumberFormat="1" applyFont="1" applyFill="1" applyBorder="1" applyAlignment="1" applyProtection="1"/>
    <xf numFmtId="0" fontId="42" fillId="25" borderId="25" xfId="0" applyNumberFormat="1" applyFont="1" applyFill="1" applyBorder="1" applyAlignment="1" applyProtection="1">
      <alignment horizontal="center" wrapText="1"/>
    </xf>
    <xf numFmtId="41" fontId="0" fillId="25" borderId="26" xfId="0" applyNumberFormat="1" applyFont="1" applyFill="1" applyBorder="1" applyAlignment="1" applyProtection="1">
      <alignment vertical="center"/>
    </xf>
    <xf numFmtId="10" fontId="0" fillId="25" borderId="26" xfId="0" applyNumberFormat="1" applyFont="1" applyFill="1" applyBorder="1" applyAlignment="1" applyProtection="1">
      <alignment horizontal="right" vertical="center"/>
    </xf>
    <xf numFmtId="10" fontId="0" fillId="25" borderId="0" xfId="57" applyNumberFormat="1" applyFont="1" applyFill="1" applyBorder="1" applyAlignment="1" applyProtection="1">
      <alignment horizontal="right" vertical="center"/>
    </xf>
    <xf numFmtId="41" fontId="23" fillId="25" borderId="10" xfId="0" applyNumberFormat="1" applyFont="1" applyFill="1" applyBorder="1" applyAlignment="1" applyProtection="1">
      <alignment horizontal="left" vertical="center"/>
    </xf>
    <xf numFmtId="41" fontId="23" fillId="25" borderId="10" xfId="0" applyNumberFormat="1" applyFont="1" applyFill="1" applyBorder="1" applyAlignment="1" applyProtection="1">
      <alignment vertical="center"/>
    </xf>
    <xf numFmtId="10" fontId="23" fillId="25" borderId="10" xfId="57" applyNumberFormat="1" applyFont="1" applyFill="1" applyBorder="1" applyAlignment="1" applyProtection="1">
      <alignment horizontal="right" vertical="center"/>
    </xf>
    <xf numFmtId="41" fontId="42" fillId="25" borderId="25" xfId="0" applyNumberFormat="1" applyFont="1" applyFill="1" applyBorder="1" applyAlignment="1" applyProtection="1">
      <alignment vertical="center"/>
    </xf>
    <xf numFmtId="41" fontId="0" fillId="25" borderId="27" xfId="0" applyNumberFormat="1" applyFont="1" applyFill="1" applyBorder="1" applyAlignment="1" applyProtection="1">
      <alignment vertical="center"/>
    </xf>
    <xf numFmtId="10" fontId="0" fillId="25" borderId="24" xfId="57" applyNumberFormat="1" applyFont="1" applyFill="1" applyBorder="1" applyAlignment="1" applyProtection="1">
      <alignment horizontal="right" vertical="center"/>
    </xf>
    <xf numFmtId="41" fontId="43" fillId="0" borderId="0" xfId="0" applyNumberFormat="1" applyFont="1" applyBorder="1" applyAlignment="1">
      <alignment vertical="center"/>
    </xf>
    <xf numFmtId="41" fontId="0" fillId="25" borderId="0" xfId="0" applyNumberFormat="1" applyFont="1" applyFill="1" applyBorder="1" applyAlignment="1">
      <alignment horizontal="left" vertical="center" indent="4"/>
    </xf>
    <xf numFmtId="41" fontId="0" fillId="25" borderId="12" xfId="0" applyNumberFormat="1" applyFont="1" applyFill="1" applyBorder="1" applyAlignment="1">
      <alignment vertical="center"/>
    </xf>
    <xf numFmtId="41" fontId="0" fillId="25" borderId="13" xfId="0" applyNumberFormat="1" applyFont="1" applyFill="1" applyBorder="1" applyAlignment="1">
      <alignment vertical="center"/>
    </xf>
    <xf numFmtId="41" fontId="0" fillId="25" borderId="0" xfId="0" applyNumberFormat="1" applyFont="1" applyFill="1" applyBorder="1" applyAlignment="1">
      <alignment horizontal="left" vertical="center" indent="1"/>
    </xf>
    <xf numFmtId="41" fontId="44" fillId="0" borderId="0" xfId="0" applyNumberFormat="1" applyFont="1" applyBorder="1" applyAlignment="1" applyProtection="1">
      <alignment vertical="center"/>
      <protection locked="0"/>
    </xf>
    <xf numFmtId="0" fontId="3" fillId="0" borderId="0" xfId="65" applyNumberFormat="1" applyFont="1" applyBorder="1" applyAlignment="1">
      <alignment horizontal="center" vertical="center"/>
    </xf>
    <xf numFmtId="0" fontId="3" fillId="0" borderId="0" xfId="65" applyNumberFormat="1" applyFont="1" applyBorder="1" applyAlignment="1"/>
    <xf numFmtId="41" fontId="0" fillId="25" borderId="18" xfId="0" applyNumberFormat="1" applyFont="1" applyFill="1" applyBorder="1" applyAlignment="1">
      <alignment horizontal="left" vertical="top"/>
    </xf>
    <xf numFmtId="41" fontId="0" fillId="25" borderId="17" xfId="0" applyNumberFormat="1" applyFont="1" applyFill="1" applyBorder="1" applyAlignment="1">
      <alignment horizontal="left" vertical="top"/>
    </xf>
    <xf numFmtId="41" fontId="0" fillId="25" borderId="19" xfId="0" applyNumberFormat="1" applyFont="1" applyFill="1" applyBorder="1" applyAlignment="1">
      <alignment horizontal="left" vertical="top"/>
    </xf>
    <xf numFmtId="41" fontId="0" fillId="25" borderId="20" xfId="0" applyNumberFormat="1" applyFont="1" applyFill="1" applyBorder="1" applyAlignment="1">
      <alignment horizontal="left" vertical="top"/>
    </xf>
    <xf numFmtId="41" fontId="0" fillId="25" borderId="0" xfId="0" applyNumberFormat="1" applyFont="1" applyFill="1" applyBorder="1" applyAlignment="1">
      <alignment horizontal="left" vertical="top"/>
    </xf>
    <xf numFmtId="41" fontId="0" fillId="25" borderId="14" xfId="0" applyNumberFormat="1" applyFont="1" applyFill="1" applyBorder="1" applyAlignment="1">
      <alignment horizontal="left" vertical="top"/>
    </xf>
    <xf numFmtId="41" fontId="0" fillId="25" borderId="21" xfId="0" applyNumberFormat="1" applyFont="1" applyFill="1" applyBorder="1" applyAlignment="1">
      <alignment horizontal="left" vertical="top"/>
    </xf>
    <xf numFmtId="41" fontId="0" fillId="25" borderId="15" xfId="0" applyNumberFormat="1" applyFont="1" applyFill="1" applyBorder="1" applyAlignment="1">
      <alignment horizontal="left" vertical="top"/>
    </xf>
    <xf numFmtId="41" fontId="0" fillId="25" borderId="22" xfId="0" applyNumberFormat="1" applyFont="1" applyFill="1" applyBorder="1" applyAlignment="1">
      <alignment horizontal="left" vertical="top"/>
    </xf>
    <xf numFmtId="0" fontId="2" fillId="0" borderId="0" xfId="66"/>
    <xf numFmtId="0" fontId="2" fillId="0" borderId="0" xfId="66" applyAlignment="1">
      <alignment horizontal="right"/>
    </xf>
    <xf numFmtId="0" fontId="2" fillId="0" borderId="0" xfId="66" applyNumberFormat="1" applyAlignment="1">
      <alignment horizontal="right"/>
    </xf>
    <xf numFmtId="43" fontId="2" fillId="0" borderId="0" xfId="66" applyNumberFormat="1"/>
    <xf numFmtId="41" fontId="23" fillId="25" borderId="0" xfId="0" applyNumberFormat="1" applyFont="1" applyFill="1" applyBorder="1" applyAlignment="1">
      <alignment horizontal="left" vertical="center"/>
    </xf>
    <xf numFmtId="42" fontId="23" fillId="25" borderId="0" xfId="0" applyNumberFormat="1" applyFont="1" applyFill="1" applyBorder="1" applyAlignment="1">
      <alignment vertical="center"/>
    </xf>
    <xf numFmtId="10" fontId="23" fillId="25" borderId="0" xfId="57" applyNumberFormat="1" applyFont="1" applyFill="1" applyBorder="1" applyAlignment="1">
      <alignment horizontal="right" vertical="center"/>
    </xf>
    <xf numFmtId="41" fontId="35" fillId="28" borderId="0" xfId="0" applyNumberFormat="1" applyFont="1" applyFill="1" applyBorder="1" applyAlignment="1" applyProtection="1">
      <alignment vertical="center"/>
      <protection locked="0"/>
    </xf>
    <xf numFmtId="165" fontId="35" fillId="0" borderId="0" xfId="63" applyNumberFormat="1" applyFont="1" applyBorder="1" applyAlignment="1">
      <alignment vertical="center"/>
    </xf>
    <xf numFmtId="165" fontId="3" fillId="28" borderId="0" xfId="63" applyNumberFormat="1" applyFont="1" applyFill="1" applyBorder="1" applyAlignment="1"/>
    <xf numFmtId="165" fontId="35" fillId="28" borderId="0" xfId="63" applyNumberFormat="1" applyFont="1" applyFill="1" applyBorder="1" applyAlignment="1">
      <alignment vertical="center"/>
    </xf>
    <xf numFmtId="166" fontId="35" fillId="21" borderId="0" xfId="0" applyNumberFormat="1" applyFont="1" applyFill="1" applyBorder="1" applyAlignment="1" applyProtection="1">
      <alignment vertical="center"/>
      <protection locked="0"/>
    </xf>
    <xf numFmtId="167" fontId="35" fillId="0" borderId="0" xfId="57" applyNumberFormat="1" applyFont="1" applyBorder="1" applyAlignment="1">
      <alignment vertical="center"/>
    </xf>
    <xf numFmtId="0" fontId="11" fillId="20" borderId="1" xfId="26"/>
    <xf numFmtId="165" fontId="19" fillId="0" borderId="6" xfId="63" applyNumberFormat="1" applyFont="1" applyBorder="1"/>
    <xf numFmtId="165" fontId="18" fillId="7" borderId="1" xfId="63" applyNumberFormat="1" applyFont="1" applyFill="1" applyBorder="1"/>
    <xf numFmtId="165" fontId="11" fillId="20" borderId="1" xfId="63" applyNumberFormat="1" applyFont="1" applyFill="1" applyBorder="1"/>
    <xf numFmtId="167" fontId="8" fillId="0" borderId="0" xfId="57" applyNumberFormat="1">
      <alignment vertical="center"/>
    </xf>
    <xf numFmtId="14" fontId="35" fillId="0" borderId="15" xfId="0" applyNumberFormat="1" applyFont="1" applyFill="1" applyBorder="1" applyAlignment="1">
      <alignment horizontal="center" vertical="center" wrapText="1"/>
    </xf>
    <xf numFmtId="41" fontId="35" fillId="28" borderId="0" xfId="0" applyNumberFormat="1" applyFont="1" applyFill="1" applyBorder="1" applyAlignment="1">
      <alignment vertical="center"/>
    </xf>
    <xf numFmtId="41" fontId="35" fillId="28" borderId="15" xfId="0" applyNumberFormat="1" applyFont="1" applyFill="1" applyBorder="1" applyAlignment="1" applyProtection="1">
      <alignment vertical="center"/>
      <protection locked="0"/>
    </xf>
    <xf numFmtId="0" fontId="1" fillId="0" borderId="0" xfId="66" applyNumberFormat="1" applyFont="1" applyAlignment="1">
      <alignment horizontal="right"/>
    </xf>
    <xf numFmtId="43" fontId="2" fillId="0" borderId="0" xfId="63" applyFont="1"/>
    <xf numFmtId="0" fontId="2" fillId="29" borderId="0" xfId="66" applyFill="1"/>
    <xf numFmtId="0" fontId="2" fillId="29" borderId="0" xfId="66" applyFill="1" applyAlignment="1">
      <alignment horizontal="right"/>
    </xf>
    <xf numFmtId="43" fontId="2" fillId="29" borderId="0" xfId="63" applyFont="1" applyFill="1"/>
    <xf numFmtId="43" fontId="2" fillId="29" borderId="0" xfId="66" applyNumberFormat="1" applyFill="1"/>
    <xf numFmtId="0" fontId="1" fillId="29" borderId="0" xfId="66" applyFont="1" applyFill="1"/>
    <xf numFmtId="0" fontId="46" fillId="29" borderId="0" xfId="66" applyNumberFormat="1" applyFont="1" applyFill="1" applyAlignment="1">
      <alignment horizontal="right"/>
    </xf>
    <xf numFmtId="0" fontId="47" fillId="0" borderId="0" xfId="65" applyNumberFormat="1" applyFont="1" applyBorder="1" applyAlignment="1">
      <alignment horizontal="center" vertical="center"/>
    </xf>
    <xf numFmtId="165" fontId="18" fillId="30" borderId="1" xfId="63" applyNumberFormat="1" applyFont="1" applyFill="1" applyBorder="1"/>
    <xf numFmtId="41" fontId="48" fillId="0" borderId="0" xfId="0" applyNumberFormat="1" applyFont="1" applyBorder="1" applyAlignment="1">
      <alignment vertical="center"/>
    </xf>
    <xf numFmtId="49" fontId="34" fillId="0" borderId="0" xfId="54" applyNumberFormat="1" applyFont="1" applyFill="1" applyAlignment="1">
      <alignment horizontal="center" vertical="top"/>
    </xf>
    <xf numFmtId="41" fontId="3" fillId="27" borderId="0" xfId="0" applyFont="1" applyFill="1" applyAlignment="1">
      <alignment horizontal="center"/>
    </xf>
    <xf numFmtId="41" fontId="0" fillId="25" borderId="18" xfId="0" applyNumberFormat="1" applyFont="1" applyFill="1" applyBorder="1" applyAlignment="1">
      <alignment horizontal="left" vertical="top"/>
    </xf>
    <xf numFmtId="41" fontId="0" fillId="25" borderId="17" xfId="0" applyNumberFormat="1" applyFont="1" applyFill="1" applyBorder="1" applyAlignment="1">
      <alignment horizontal="left" vertical="top"/>
    </xf>
    <xf numFmtId="41" fontId="0" fillId="25" borderId="19" xfId="0" applyNumberFormat="1" applyFont="1" applyFill="1" applyBorder="1" applyAlignment="1">
      <alignment horizontal="left" vertical="top"/>
    </xf>
    <xf numFmtId="41" fontId="0" fillId="25" borderId="20" xfId="0" applyNumberFormat="1" applyFont="1" applyFill="1" applyBorder="1" applyAlignment="1">
      <alignment horizontal="left" vertical="top"/>
    </xf>
    <xf numFmtId="41" fontId="0" fillId="25" borderId="0" xfId="0" applyNumberFormat="1" applyFont="1" applyFill="1" applyBorder="1" applyAlignment="1">
      <alignment horizontal="left" vertical="top"/>
    </xf>
    <xf numFmtId="41" fontId="0" fillId="25" borderId="14" xfId="0" applyNumberFormat="1" applyFont="1" applyFill="1" applyBorder="1" applyAlignment="1">
      <alignment horizontal="left" vertical="top"/>
    </xf>
    <xf numFmtId="41" fontId="0" fillId="25" borderId="21" xfId="0" applyNumberFormat="1" applyFont="1" applyFill="1" applyBorder="1" applyAlignment="1">
      <alignment horizontal="left" vertical="top"/>
    </xf>
    <xf numFmtId="41" fontId="0" fillId="25" borderId="15" xfId="0" applyNumberFormat="1" applyFont="1" applyFill="1" applyBorder="1" applyAlignment="1">
      <alignment horizontal="left" vertical="top"/>
    </xf>
    <xf numFmtId="41" fontId="0" fillId="25" borderId="22" xfId="0" applyNumberFormat="1" applyFont="1" applyFill="1" applyBorder="1" applyAlignment="1">
      <alignment horizontal="left" vertical="top"/>
    </xf>
    <xf numFmtId="41" fontId="0" fillId="25" borderId="18" xfId="0" applyNumberFormat="1" applyFont="1" applyFill="1" applyBorder="1" applyAlignment="1" applyProtection="1">
      <alignment horizontal="left" vertical="top"/>
    </xf>
    <xf numFmtId="41" fontId="0" fillId="25" borderId="17" xfId="0" applyNumberFormat="1" applyFont="1" applyFill="1" applyBorder="1" applyAlignment="1" applyProtection="1">
      <alignment horizontal="left" vertical="top"/>
    </xf>
    <xf numFmtId="41" fontId="0" fillId="25" borderId="19" xfId="0" applyNumberFormat="1" applyFont="1" applyFill="1" applyBorder="1" applyAlignment="1" applyProtection="1">
      <alignment horizontal="left" vertical="top"/>
    </xf>
    <xf numFmtId="41" fontId="0" fillId="25" borderId="20" xfId="0" applyNumberFormat="1" applyFont="1" applyFill="1" applyBorder="1" applyAlignment="1" applyProtection="1">
      <alignment horizontal="left" vertical="top"/>
    </xf>
    <xf numFmtId="41" fontId="0" fillId="25" borderId="0" xfId="0" applyNumberFormat="1" applyFont="1" applyFill="1" applyBorder="1" applyAlignment="1" applyProtection="1">
      <alignment horizontal="left" vertical="top"/>
    </xf>
    <xf numFmtId="41" fontId="0" fillId="25" borderId="14" xfId="0" applyNumberFormat="1" applyFont="1" applyFill="1" applyBorder="1" applyAlignment="1" applyProtection="1">
      <alignment horizontal="left" vertical="top"/>
    </xf>
    <xf numFmtId="41" fontId="0" fillId="25" borderId="21" xfId="0" applyNumberFormat="1" applyFont="1" applyFill="1" applyBorder="1" applyAlignment="1" applyProtection="1">
      <alignment horizontal="left" vertical="top"/>
    </xf>
    <xf numFmtId="41" fontId="0" fillId="25" borderId="15" xfId="0" applyNumberFormat="1" applyFont="1" applyFill="1" applyBorder="1" applyAlignment="1" applyProtection="1">
      <alignment horizontal="left" vertical="top"/>
    </xf>
    <xf numFmtId="41" fontId="0" fillId="25" borderId="22" xfId="0" applyNumberFormat="1" applyFont="1" applyFill="1" applyBorder="1" applyAlignment="1" applyProtection="1">
      <alignment horizontal="left" vertical="top"/>
    </xf>
    <xf numFmtId="41" fontId="0" fillId="25" borderId="18" xfId="0" applyNumberFormat="1" applyFont="1" applyFill="1" applyBorder="1" applyAlignment="1">
      <alignment horizontal="left" vertical="top" wrapText="1"/>
    </xf>
  </cellXfs>
  <cellStyles count="6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 Heading" xfId="28" xr:uid="{00000000-0005-0000-0000-00001B000000}"/>
    <cellStyle name="Comma" xfId="63" builtinId="3"/>
    <cellStyle name="Comma [0] 2" xfId="29" xr:uid="{00000000-0005-0000-0000-00001D000000}"/>
    <cellStyle name="Comma 2" xfId="30" xr:uid="{00000000-0005-0000-0000-00001E000000}"/>
    <cellStyle name="Comma 3" xfId="31" xr:uid="{00000000-0005-0000-0000-00001F000000}"/>
    <cellStyle name="Comma 4" xfId="32" xr:uid="{00000000-0005-0000-0000-000020000000}"/>
    <cellStyle name="Comma 5" xfId="33" xr:uid="{00000000-0005-0000-0000-000021000000}"/>
    <cellStyle name="Comma 6" xfId="34" xr:uid="{00000000-0005-0000-0000-000022000000}"/>
    <cellStyle name="Comma 7" xfId="35" xr:uid="{00000000-0005-0000-0000-000023000000}"/>
    <cellStyle name="Currency" xfId="36" builtinId="4"/>
    <cellStyle name="Currency [0] 2" xfId="37" xr:uid="{00000000-0005-0000-0000-000025000000}"/>
    <cellStyle name="Currency 2" xfId="38" xr:uid="{00000000-0005-0000-0000-000026000000}"/>
    <cellStyle name="Currency 3" xfId="39" xr:uid="{00000000-0005-0000-0000-000027000000}"/>
    <cellStyle name="Currency 4" xfId="40" xr:uid="{00000000-0005-0000-0000-000028000000}"/>
    <cellStyle name="Currency 5" xfId="41" xr:uid="{00000000-0005-0000-0000-000029000000}"/>
    <cellStyle name="Currency 6" xfId="42" xr:uid="{00000000-0005-0000-0000-00002A000000}"/>
    <cellStyle name="Currency 7" xfId="43" xr:uid="{00000000-0005-0000-0000-00002B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6000000}"/>
    <cellStyle name="Normal 3" xfId="54" xr:uid="{00000000-0005-0000-0000-000037000000}"/>
    <cellStyle name="Normal 4" xfId="64" xr:uid="{00000000-0005-0000-0000-000038000000}"/>
    <cellStyle name="Normal 5" xfId="65" xr:uid="{610C3E35-D73A-4595-9191-E45FEC4C4EDB}"/>
    <cellStyle name="Normal 6" xfId="66" xr:uid="{C11B0CF5-D6DF-4EEB-86F3-9A57271ACA76}"/>
    <cellStyle name="Note" xfId="55" builtinId="10" customBuiltin="1"/>
    <cellStyle name="Output" xfId="56" builtinId="21" customBuiltin="1"/>
    <cellStyle name="Percent" xfId="57" builtinId="5"/>
    <cellStyle name="Percent 2" xfId="58" xr:uid="{00000000-0005-0000-0000-00003C000000}"/>
    <cellStyle name="Text Column (No indent)" xfId="59" xr:uid="{00000000-0005-0000-0000-00003D000000}"/>
    <cellStyle name="Title" xfId="60" builtinId="15" customBuiltin="1"/>
    <cellStyle name="Total" xfId="61" builtinId="25" customBuiltin="1"/>
    <cellStyle name="Warning Text" xfId="62" builtinId="11" customBuiltin="1"/>
  </cellStyles>
  <dxfs count="2">
    <dxf>
      <numFmt numFmtId="35" formatCode="_(* #,##0.00_);_(* \(#,##0.00\);_(* &quot;-&quot;??_);_(@_)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660033"/>
      <color rgb="FF003366"/>
      <color rgb="FF006600"/>
      <color rgb="FF0000FF"/>
      <color rgb="FF333399"/>
      <color rgb="FFCCCCFF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134188486742837E-2"/>
          <c:y val="7.0235716736291906E-2"/>
          <c:w val="0.6058605906365826"/>
          <c:h val="0.83889231549312826"/>
        </c:manualLayout>
      </c:layout>
      <c:pieChart>
        <c:varyColors val="1"/>
        <c:ser>
          <c:idx val="0"/>
          <c:order val="0"/>
          <c:spPr>
            <a:solidFill>
              <a:srgbClr val="666699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DD7-4984-9ABF-9163C70F1E0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DD7-4984-9ABF-9163C70F1E04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DD7-4984-9ABF-9163C70F1E04}"/>
              </c:ext>
            </c:extLst>
          </c:dPt>
          <c:dPt>
            <c:idx val="3"/>
            <c:bubble3D val="0"/>
            <c:spPr>
              <a:solidFill>
                <a:srgbClr val="604A7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DD7-4984-9ABF-9163C70F1E04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DD7-4984-9ABF-9163C70F1E0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DD7-4984-9ABF-9163C70F1E04}"/>
              </c:ext>
            </c:extLst>
          </c:dPt>
          <c:dPt>
            <c:idx val="6"/>
            <c:bubble3D val="0"/>
            <c:spPr>
              <a:solidFill>
                <a:srgbClr val="99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DD7-4984-9ABF-9163C70F1E04}"/>
              </c:ext>
            </c:extLst>
          </c:dPt>
          <c:dPt>
            <c:idx val="7"/>
            <c:bubble3D val="0"/>
            <c:spPr>
              <a:solidFill>
                <a:srgbClr val="E46C0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6DD7-4984-9ABF-9163C70F1E04}"/>
              </c:ext>
            </c:extLst>
          </c:dPt>
          <c:dPt>
            <c:idx val="8"/>
            <c:bubble3D val="0"/>
            <c:spPr>
              <a:solidFill>
                <a:srgbClr val="C3D69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6DD7-4984-9ABF-9163C70F1E04}"/>
              </c:ext>
            </c:extLst>
          </c:dPt>
          <c:cat>
            <c:strRef>
              <c:f>'Data Input'!$B$10:$B$19</c:f>
              <c:strCache>
                <c:ptCount val="10"/>
                <c:pt idx="0">
                  <c:v> Taxes </c:v>
                </c:pt>
                <c:pt idx="1">
                  <c:v> Licences &amp; Permits </c:v>
                </c:pt>
                <c:pt idx="2">
                  <c:v> Federal Grants </c:v>
                </c:pt>
                <c:pt idx="3">
                  <c:v> State Grants </c:v>
                </c:pt>
                <c:pt idx="4">
                  <c:v> Local Contributions </c:v>
                </c:pt>
                <c:pt idx="5">
                  <c:v> Charges for Services </c:v>
                </c:pt>
                <c:pt idx="6">
                  <c:v> Fines &amp; Forfeits </c:v>
                </c:pt>
                <c:pt idx="7">
                  <c:v> Interest &amp; Rents </c:v>
                </c:pt>
                <c:pt idx="8">
                  <c:v> Other Revenue </c:v>
                </c:pt>
                <c:pt idx="9">
                  <c:v> Other Financing Sources </c:v>
                </c:pt>
              </c:strCache>
            </c:strRef>
          </c:cat>
          <c:val>
            <c:numRef>
              <c:f>'Data Input'!$G$10:$G$19</c:f>
              <c:numCache>
                <c:formatCode>_(* #,##0_);_(* \(#,##0\);_(* "-"??_);_(@_)</c:formatCode>
                <c:ptCount val="10"/>
                <c:pt idx="0">
                  <c:v>156237265</c:v>
                </c:pt>
                <c:pt idx="1">
                  <c:v>1049928</c:v>
                </c:pt>
                <c:pt idx="2">
                  <c:v>23996528</c:v>
                </c:pt>
                <c:pt idx="3">
                  <c:v>50258699</c:v>
                </c:pt>
                <c:pt idx="4">
                  <c:v>3009823</c:v>
                </c:pt>
                <c:pt idx="5">
                  <c:v>54057789</c:v>
                </c:pt>
                <c:pt idx="6">
                  <c:v>2126338</c:v>
                </c:pt>
                <c:pt idx="7">
                  <c:v>14149891</c:v>
                </c:pt>
                <c:pt idx="8">
                  <c:v>14697881</c:v>
                </c:pt>
                <c:pt idx="9">
                  <c:v>91737751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DD7-4984-9ABF-9163C70F1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05797621284323"/>
          <c:y val="0.14271564902827388"/>
          <c:w val="0.32005089581193646"/>
          <c:h val="0.727730015539545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55641458714941"/>
          <c:y val="6.7567567567567571E-2"/>
          <c:w val="0.77735899326783553"/>
          <c:h val="0.76641744497563313"/>
        </c:manualLayout>
      </c:layout>
      <c:lineChart>
        <c:grouping val="standard"/>
        <c:varyColors val="0"/>
        <c:ser>
          <c:idx val="0"/>
          <c:order val="0"/>
          <c:tx>
            <c:strRef>
              <c:f>'Data Input'!$B$48</c:f>
              <c:strCache>
                <c:ptCount val="1"/>
                <c:pt idx="0">
                  <c:v> Assets </c:v>
                </c:pt>
              </c:strCache>
            </c:strRef>
          </c:tx>
          <c:spPr>
            <a:ln w="28575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'Data Input'!$C$47:$G$47</c:f>
              <c:numCache>
                <c:formatCode>m/d/yyyy</c:formatCode>
                <c:ptCount val="5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</c:numCache>
            </c:numRef>
          </c:cat>
          <c:val>
            <c:numRef>
              <c:f>'Data Input'!$C$48:$G$48</c:f>
              <c:numCache>
                <c:formatCode>_(* #,##0_);_(* \(#,##0\);_(* "-"_);_(@_)</c:formatCode>
                <c:ptCount val="5"/>
                <c:pt idx="0">
                  <c:v>771969061</c:v>
                </c:pt>
                <c:pt idx="1">
                  <c:v>813830324</c:v>
                </c:pt>
                <c:pt idx="2">
                  <c:v>854060919</c:v>
                </c:pt>
                <c:pt idx="3" formatCode="_(* #,##0_);_(* \(#,##0\);_(* &quot;-&quot;??_);_(@_)">
                  <c:v>867800296</c:v>
                </c:pt>
                <c:pt idx="4" formatCode="_(* #,##0_);_(* \(#,##0\);_(* &quot;-&quot;??_);_(@_)">
                  <c:v>915041306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D5B-4E12-84C9-B5B5E486EB3B}"/>
            </c:ext>
          </c:extLst>
        </c:ser>
        <c:ser>
          <c:idx val="1"/>
          <c:order val="1"/>
          <c:tx>
            <c:strRef>
              <c:f>'Data Input'!$B$49</c:f>
              <c:strCache>
                <c:ptCount val="1"/>
                <c:pt idx="0">
                  <c:v> Actuarial Liability </c:v>
                </c:pt>
              </c:strCache>
            </c:strRef>
          </c:tx>
          <c:spPr>
            <a:ln w="28575">
              <a:solidFill>
                <a:srgbClr val="660033"/>
              </a:solidFill>
              <a:prstDash val="solid"/>
            </a:ln>
          </c:spPr>
          <c:marker>
            <c:symbol val="none"/>
          </c:marker>
          <c:cat>
            <c:numRef>
              <c:f>'Data Input'!$C$47:$G$47</c:f>
              <c:numCache>
                <c:formatCode>m/d/yyyy</c:formatCode>
                <c:ptCount val="5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</c:numCache>
            </c:numRef>
          </c:cat>
          <c:val>
            <c:numRef>
              <c:f>'Data Input'!$C$49:$G$49</c:f>
              <c:numCache>
                <c:formatCode>_(* #,##0_);_(* \(#,##0\);_(* "-"_);_(@_)</c:formatCode>
                <c:ptCount val="5"/>
                <c:pt idx="0">
                  <c:v>803932291</c:v>
                </c:pt>
                <c:pt idx="1">
                  <c:v>824953244</c:v>
                </c:pt>
                <c:pt idx="2">
                  <c:v>864694293</c:v>
                </c:pt>
                <c:pt idx="3" formatCode="_(* #,##0_);_(* \(#,##0\);_(* &quot;-&quot;??_);_(@_)">
                  <c:v>907158199</c:v>
                </c:pt>
                <c:pt idx="4" formatCode="_(* #,##0_);_(* \(#,##0\);_(* &quot;-&quot;??_);_(@_)">
                  <c:v>938534207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D5B-4E12-84C9-B5B5E486E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19680"/>
        <c:axId val="561820072"/>
      </c:lineChart>
      <c:catAx>
        <c:axId val="5618196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1820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182007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1819680"/>
        <c:crosses val="autoZero"/>
        <c:crossBetween val="between"/>
        <c:dispUnits>
          <c:builtInUnit val="millions"/>
          <c:dispUnits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765746049115462"/>
          <c:y val="0.92958625626342162"/>
          <c:w val="0.63861106485556374"/>
          <c:h val="6.1766642806012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72884128351076"/>
          <c:y val="5.871353261883798E-2"/>
          <c:w val="0.81388395257932211"/>
          <c:h val="0.77406349297799781"/>
        </c:manualLayout>
      </c:layout>
      <c:lineChart>
        <c:grouping val="standard"/>
        <c:varyColors val="0"/>
        <c:ser>
          <c:idx val="0"/>
          <c:order val="0"/>
          <c:tx>
            <c:strRef>
              <c:f>'Data Input'!$B$54</c:f>
              <c:strCache>
                <c:ptCount val="1"/>
                <c:pt idx="0">
                  <c:v> Assets </c:v>
                </c:pt>
              </c:strCache>
            </c:strRef>
          </c:tx>
          <c:spPr>
            <a:ln w="28575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'Data Input'!$F$53:$G$53</c:f>
              <c:numCache>
                <c:formatCode>m/d/yyyy</c:formatCode>
                <c:ptCount val="2"/>
                <c:pt idx="0">
                  <c:v>43465</c:v>
                </c:pt>
                <c:pt idx="1">
                  <c:v>43830</c:v>
                </c:pt>
              </c:numCache>
            </c:numRef>
          </c:cat>
          <c:val>
            <c:numRef>
              <c:f>'Data Input'!$C$54:$G$54</c:f>
              <c:numCache>
                <c:formatCode>_(* #,##0_);_(* \(#,##0\);_(* "-"_);_(@_)</c:formatCode>
                <c:ptCount val="5"/>
                <c:pt idx="0">
                  <c:v>17140234</c:v>
                </c:pt>
                <c:pt idx="1">
                  <c:v>19656145</c:v>
                </c:pt>
                <c:pt idx="2">
                  <c:v>25315572</c:v>
                </c:pt>
                <c:pt idx="3" formatCode="_(* #,##0_);_(* \(#,##0\);_(* &quot;-&quot;??_);_(@_)">
                  <c:v>28509900</c:v>
                </c:pt>
                <c:pt idx="4" formatCode="_(* #,##0_);_(* \(#,##0\);_(* &quot;-&quot;??_);_(@_)">
                  <c:v>31940824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387-40F7-AD42-F54D12A6FB82}"/>
            </c:ext>
          </c:extLst>
        </c:ser>
        <c:ser>
          <c:idx val="1"/>
          <c:order val="1"/>
          <c:tx>
            <c:strRef>
              <c:f>'Data Input'!$B$55</c:f>
              <c:strCache>
                <c:ptCount val="1"/>
                <c:pt idx="0">
                  <c:v> Actuarial Liability </c:v>
                </c:pt>
              </c:strCache>
            </c:strRef>
          </c:tx>
          <c:spPr>
            <a:ln w="28575">
              <a:solidFill>
                <a:srgbClr val="660033"/>
              </a:solidFill>
              <a:prstDash val="solid"/>
            </a:ln>
          </c:spPr>
          <c:marker>
            <c:symbol val="none"/>
          </c:marker>
          <c:cat>
            <c:numRef>
              <c:f>'Data Input'!$F$53:$G$53</c:f>
              <c:numCache>
                <c:formatCode>m/d/yyyy</c:formatCode>
                <c:ptCount val="2"/>
                <c:pt idx="0">
                  <c:v>43465</c:v>
                </c:pt>
                <c:pt idx="1">
                  <c:v>43830</c:v>
                </c:pt>
              </c:numCache>
            </c:numRef>
          </c:cat>
          <c:val>
            <c:numRef>
              <c:f>'Data Input'!$C$55:$G$55</c:f>
              <c:numCache>
                <c:formatCode>_(* #,##0_);_(* \(#,##0\);_(* "-"_);_(@_)</c:formatCode>
                <c:ptCount val="5"/>
                <c:pt idx="0">
                  <c:v>55167726</c:v>
                </c:pt>
                <c:pt idx="1">
                  <c:v>53997661</c:v>
                </c:pt>
                <c:pt idx="2">
                  <c:v>52996963</c:v>
                </c:pt>
                <c:pt idx="3" formatCode="_(* #,##0_);_(* \(#,##0\);_(* &quot;-&quot;??_);_(@_)">
                  <c:v>58948727</c:v>
                </c:pt>
                <c:pt idx="4" formatCode="_(* #,##0_);_(* \(#,##0\);_(* &quot;-&quot;??_);_(@_)">
                  <c:v>59480568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387-40F7-AD42-F54D12A6F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20856"/>
        <c:axId val="561821248"/>
      </c:lineChart>
      <c:catAx>
        <c:axId val="5618208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1821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18212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1820856"/>
        <c:crosses val="autoZero"/>
        <c:crossBetween val="between"/>
        <c:dispUnits>
          <c:builtInUnit val="millions"/>
          <c:dispUnits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723113968552096"/>
          <c:y val="0.92032132347092976"/>
          <c:w val="0.6446820294252209"/>
          <c:h val="6.1766642806012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29547473880942"/>
          <c:y val="6.6666984808717092E-2"/>
          <c:w val="0.62948517622067668"/>
          <c:h val="0.83000270183171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Input'!$A$69:$B$69</c:f>
              <c:strCache>
                <c:ptCount val="2"/>
                <c:pt idx="0">
                  <c:v> Structured Debt 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Input'!$C$69:$G$69</c:f>
              <c:numCache>
                <c:formatCode>_(* #,##0_);_(* \(#,##0\);_(* "-"_);_(@_)</c:formatCode>
                <c:ptCount val="5"/>
                <c:pt idx="0">
                  <c:v>337437586</c:v>
                </c:pt>
                <c:pt idx="1">
                  <c:v>161601124</c:v>
                </c:pt>
                <c:pt idx="2">
                  <c:v>176087953</c:v>
                </c:pt>
                <c:pt idx="3" formatCode="_(* #,##0_);_(* \(#,##0\);_(* &quot;-&quot;??_);_(@_)">
                  <c:v>163258576</c:v>
                </c:pt>
                <c:pt idx="4" formatCode="_(* #,##0_);_(* \(#,##0\);_(* &quot;-&quot;??_);_(@_)">
                  <c:v>149721711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F73-4FDA-B5EC-BE29FA9A7F70}"/>
            </c:ext>
          </c:extLst>
        </c:ser>
        <c:ser>
          <c:idx val="1"/>
          <c:order val="1"/>
          <c:tx>
            <c:strRef>
              <c:f>'Data Input'!$A$70:$B$70</c:f>
              <c:strCache>
                <c:ptCount val="2"/>
                <c:pt idx="0">
                  <c:v> Employee Compensated Absences </c:v>
                </c:pt>
              </c:strCache>
            </c:strRef>
          </c:tx>
          <c:spPr>
            <a:solidFill>
              <a:srgbClr val="660033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Input'!$C$70:$G$70</c:f>
              <c:numCache>
                <c:formatCode>_(* #,##0_);_(* \(#,##0\);_(* "-"_);_(@_)</c:formatCode>
                <c:ptCount val="5"/>
                <c:pt idx="0">
                  <c:v>4918561</c:v>
                </c:pt>
                <c:pt idx="1">
                  <c:v>4941021</c:v>
                </c:pt>
                <c:pt idx="2">
                  <c:v>5073786</c:v>
                </c:pt>
                <c:pt idx="3" formatCode="_(* #,##0_);_(* \(#,##0\);_(* &quot;-&quot;??_);_(@_)">
                  <c:v>8127514</c:v>
                </c:pt>
                <c:pt idx="4" formatCode="_(* #,##0_);_(* \(#,##0\);_(* &quot;-&quot;??_);_(@_)">
                  <c:v>8453310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F73-4FDA-B5EC-BE29FA9A7F70}"/>
            </c:ext>
          </c:extLst>
        </c:ser>
        <c:ser>
          <c:idx val="2"/>
          <c:order val="2"/>
          <c:tx>
            <c:strRef>
              <c:f>'Data Input'!$A$71:$B$71</c:f>
              <c:strCache>
                <c:ptCount val="2"/>
                <c:pt idx="0">
                  <c:v> Landfill Closure &amp; Postclosure Care </c:v>
                </c:pt>
              </c:strCache>
            </c:strRef>
          </c:tx>
          <c:spPr>
            <a:solidFill>
              <a:srgbClr val="BFBFBF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Input'!$C$71:$G$71</c:f>
              <c:numCache>
                <c:formatCode>_(* #,##0_);_(* \(#,##0\);_(* "-"_);_(@_)</c:formatCode>
                <c:ptCount val="5"/>
                <c:pt idx="0">
                  <c:v>23034061</c:v>
                </c:pt>
                <c:pt idx="1">
                  <c:v>27310304</c:v>
                </c:pt>
                <c:pt idx="2">
                  <c:v>29448316</c:v>
                </c:pt>
                <c:pt idx="3" formatCode="_(* #,##0_);_(* \(#,##0\);_(* &quot;-&quot;??_);_(@_)">
                  <c:v>31769931</c:v>
                </c:pt>
                <c:pt idx="4" formatCode="_(* #,##0_);_(* \(#,##0\);_(* &quot;-&quot;??_);_(@_)">
                  <c:v>34687649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7F73-4FDA-B5EC-BE29FA9A7F70}"/>
            </c:ext>
          </c:extLst>
        </c:ser>
        <c:ser>
          <c:idx val="3"/>
          <c:order val="3"/>
          <c:tx>
            <c:strRef>
              <c:f>'Data Input'!$A$72:$B$72</c:f>
              <c:strCache>
                <c:ptCount val="2"/>
                <c:pt idx="0">
                  <c:v> Uninsured Losses </c:v>
                </c:pt>
              </c:strCache>
            </c:strRef>
          </c:tx>
          <c:spPr>
            <a:solidFill>
              <a:srgbClr val="00660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Input'!$C$72:$G$72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_(* #,##0_);_(* \(#,##0\);_(* &quot;-&quot;??_);_(@_)">
                  <c:v>0</c:v>
                </c:pt>
                <c:pt idx="4" formatCode="_(* #,##0_);_(* \(#,##0\);_(* &quot;-&quot;??_);_(@_)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7F73-4FDA-B5EC-BE29FA9A7F70}"/>
            </c:ext>
          </c:extLst>
        </c:ser>
        <c:ser>
          <c:idx val="4"/>
          <c:order val="4"/>
          <c:tx>
            <c:strRef>
              <c:f>'Data Input'!$A$73:$B$73</c:f>
              <c:strCache>
                <c:ptCount val="2"/>
                <c:pt idx="0">
                  <c:v> Other Claims &amp; Contingencies 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Input'!$C$73:$G$73</c:f>
              <c:numCache>
                <c:formatCode>_(* #,##0_);_(* \(#,##0\);_(* "-"_);_(@_)</c:formatCode>
                <c:ptCount val="5"/>
                <c:pt idx="0">
                  <c:v>30928</c:v>
                </c:pt>
                <c:pt idx="1">
                  <c:v>30928</c:v>
                </c:pt>
                <c:pt idx="2">
                  <c:v>26165</c:v>
                </c:pt>
                <c:pt idx="3" formatCode="_(* #,##0_);_(* \(#,##0\);_(* &quot;-&quot;??_);_(@_)">
                  <c:v>24529</c:v>
                </c:pt>
                <c:pt idx="4" formatCode="_(* #,##0_);_(* \(#,##0\);_(* &quot;-&quot;??_);_(@_)">
                  <c:v>24529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7F73-4FDA-B5EC-BE29FA9A7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514752"/>
        <c:axId val="101515144"/>
      </c:barChart>
      <c:catAx>
        <c:axId val="10151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515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151514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514752"/>
        <c:crosses val="autoZero"/>
        <c:crossBetween val="between"/>
        <c:dispUnits>
          <c:builtInUnit val="millions"/>
          <c:dispUnits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784797328349518"/>
          <c:y val="0.12353296746997534"/>
          <c:w val="0.22209912476893695"/>
          <c:h val="0.802964765767915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0126950449979E-2"/>
          <c:y val="6.6666983847562866E-2"/>
          <c:w val="0.66919671094244149"/>
          <c:h val="0.83000270183171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Input'!$A$69</c:f>
              <c:strCache>
                <c:ptCount val="1"/>
                <c:pt idx="0">
                  <c:v> Structured Debt 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'Data Input'!$H$69:$I$69</c:f>
              <c:numCache>
                <c:formatCode>_(* #,##0_);_(* \(#,##0\);_(* "-"_);_(@_)</c:formatCode>
                <c:ptCount val="2"/>
                <c:pt idx="0">
                  <c:v>249.71</c:v>
                </c:pt>
                <c:pt idx="1">
                  <c:v>227.9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A50-4097-B935-78E764030E5D}"/>
            </c:ext>
          </c:extLst>
        </c:ser>
        <c:ser>
          <c:idx val="1"/>
          <c:order val="1"/>
          <c:tx>
            <c:strRef>
              <c:f>'Data Input'!$A$70</c:f>
              <c:strCache>
                <c:ptCount val="1"/>
                <c:pt idx="0">
                  <c:v> Employee Compensated Absences </c:v>
                </c:pt>
              </c:strCache>
            </c:strRef>
          </c:tx>
          <c:spPr>
            <a:solidFill>
              <a:srgbClr val="660033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'Data Input'!$H$70:$I$70</c:f>
              <c:numCache>
                <c:formatCode>_(* #,##0_);_(* \(#,##0\);_(* "-"_);_(@_)</c:formatCode>
                <c:ptCount val="2"/>
                <c:pt idx="0">
                  <c:v>12.43</c:v>
                </c:pt>
                <c:pt idx="1">
                  <c:v>12.87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A50-4097-B935-78E764030E5D}"/>
            </c:ext>
          </c:extLst>
        </c:ser>
        <c:ser>
          <c:idx val="2"/>
          <c:order val="2"/>
          <c:tx>
            <c:strRef>
              <c:f>'Data Input'!$A$71</c:f>
              <c:strCache>
                <c:ptCount val="1"/>
                <c:pt idx="0">
                  <c:v> Landfill Closure &amp; Postclosure Care </c:v>
                </c:pt>
              </c:strCache>
            </c:strRef>
          </c:tx>
          <c:spPr>
            <a:solidFill>
              <a:srgbClr val="BFBFBF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'Data Input'!$H$71:$I$71</c:f>
              <c:numCache>
                <c:formatCode>_(* #,##0_);_(* \(#,##0\);_(* "-"_);_(@_)</c:formatCode>
                <c:ptCount val="2"/>
                <c:pt idx="0">
                  <c:v>48.59</c:v>
                </c:pt>
                <c:pt idx="1">
                  <c:v>52.8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A50-4097-B935-78E764030E5D}"/>
            </c:ext>
          </c:extLst>
        </c:ser>
        <c:ser>
          <c:idx val="3"/>
          <c:order val="3"/>
          <c:tx>
            <c:strRef>
              <c:f>'Data Input'!$A$72</c:f>
              <c:strCache>
                <c:ptCount val="1"/>
                <c:pt idx="0">
                  <c:v> Uninsured Losses </c:v>
                </c:pt>
              </c:strCache>
            </c:strRef>
          </c:tx>
          <c:spPr>
            <a:solidFill>
              <a:srgbClr val="006600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'Data Input'!$H$72:$I$72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AA50-4097-B935-78E764030E5D}"/>
            </c:ext>
          </c:extLst>
        </c:ser>
        <c:ser>
          <c:idx val="4"/>
          <c:order val="4"/>
          <c:tx>
            <c:strRef>
              <c:f>'Data Input'!$A$73</c:f>
              <c:strCache>
                <c:ptCount val="1"/>
                <c:pt idx="0">
                  <c:v> Other Claims &amp; Contingencies 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'Data Input'!$H$73:$I$73</c:f>
              <c:numCache>
                <c:formatCode>_(* #,##0_);_(* \(#,##0\);_(* "-"_);_(@_)</c:formatCode>
                <c:ptCount val="2"/>
                <c:pt idx="0">
                  <c:v>0.04</c:v>
                </c:pt>
                <c:pt idx="1">
                  <c:v>0.04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AA50-4097-B935-78E764030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515928"/>
        <c:axId val="247942624"/>
      </c:barChart>
      <c:catAx>
        <c:axId val="101515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7942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794262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5159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504310538032837"/>
          <c:y val="0.14645574137069725"/>
          <c:w val="0.22704318506676233"/>
          <c:h val="0.765662947720658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01071385780046"/>
          <c:y val="6.6889632107023408E-2"/>
          <c:w val="0.85176490141898487"/>
          <c:h val="0.69230769230769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Input'!$F$47</c:f>
              <c:strCache>
                <c:ptCount val="1"/>
                <c:pt idx="0">
                  <c:v>12/31/2018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strRef>
              <c:f>('Data Input'!$A$46,'Data Input'!$A$52,'Data Input'!$A$58)</c:f>
              <c:strCache>
                <c:ptCount val="3"/>
                <c:pt idx="0">
                  <c:v> Pensions </c:v>
                </c:pt>
                <c:pt idx="1">
                  <c:v> OPEB </c:v>
                </c:pt>
                <c:pt idx="2">
                  <c:v> Sum of All Pension &amp; OPEB Plans </c:v>
                </c:pt>
              </c:strCache>
            </c:strRef>
          </c:cat>
          <c:val>
            <c:numRef>
              <c:f>('Data Input'!$F$51,'Data Input'!$F$57,'Data Input'!$F$62)</c:f>
              <c:numCache>
                <c:formatCode>0.0%</c:formatCode>
                <c:ptCount val="3"/>
                <c:pt idx="0">
                  <c:v>0.95661406903075352</c:v>
                </c:pt>
                <c:pt idx="1">
                  <c:v>0.4836389427035464</c:v>
                </c:pt>
                <c:pt idx="2">
                  <c:v>0.92775465311176131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FCB-4643-A0EC-924C626E3FE4}"/>
            </c:ext>
          </c:extLst>
        </c:ser>
        <c:ser>
          <c:idx val="1"/>
          <c:order val="1"/>
          <c:tx>
            <c:strRef>
              <c:f>'Data Input'!$G$47</c:f>
              <c:strCache>
                <c:ptCount val="1"/>
                <c:pt idx="0">
                  <c:v>12/31/2019</c:v>
                </c:pt>
              </c:strCache>
            </c:strRef>
          </c:tx>
          <c:spPr>
            <a:solidFill>
              <a:srgbClr val="660033"/>
            </a:solidFill>
            <a:ln w="25400">
              <a:noFill/>
            </a:ln>
          </c:spPr>
          <c:invertIfNegative val="1"/>
          <c:cat>
            <c:strRef>
              <c:f>('Data Input'!$A$46,'Data Input'!$A$52,'Data Input'!$A$58)</c:f>
              <c:strCache>
                <c:ptCount val="3"/>
                <c:pt idx="0">
                  <c:v> Pensions </c:v>
                </c:pt>
                <c:pt idx="1">
                  <c:v> OPEB </c:v>
                </c:pt>
                <c:pt idx="2">
                  <c:v> Sum of All Pension &amp; OPEB Plans </c:v>
                </c:pt>
              </c:strCache>
            </c:strRef>
          </c:cat>
          <c:val>
            <c:numRef>
              <c:f>('Data Input'!$G$51,'Data Input'!$G$57,'Data Input'!$G$62)</c:f>
              <c:numCache>
                <c:formatCode>0.0%</c:formatCode>
                <c:ptCount val="3"/>
                <c:pt idx="0">
                  <c:v>0.97496851918152838</c:v>
                </c:pt>
                <c:pt idx="1">
                  <c:v>0.53699594798758477</c:v>
                </c:pt>
                <c:pt idx="2">
                  <c:v>0.94886584219156478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FCB-4643-A0EC-924C626E3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943408"/>
        <c:axId val="247943800"/>
      </c:barChart>
      <c:catAx>
        <c:axId val="24794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7943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794380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7943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894701486852402"/>
          <c:y val="0.86996912619965061"/>
          <c:w val="0.52645101420369944"/>
          <c:h val="7.43032652833289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088003370512E-2"/>
          <c:y val="4.888918051910178E-2"/>
          <c:w val="0.88610700235138729"/>
          <c:h val="0.5033347914843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Input'!$H$5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strRef>
              <c:f>'Data Input'!$B$10:$B$20</c:f>
              <c:strCache>
                <c:ptCount val="11"/>
                <c:pt idx="0">
                  <c:v> Taxes </c:v>
                </c:pt>
                <c:pt idx="1">
                  <c:v> Licences &amp; Permits </c:v>
                </c:pt>
                <c:pt idx="2">
                  <c:v> Federal Grants </c:v>
                </c:pt>
                <c:pt idx="3">
                  <c:v> State Grants </c:v>
                </c:pt>
                <c:pt idx="4">
                  <c:v> Local Contributions </c:v>
                </c:pt>
                <c:pt idx="5">
                  <c:v> Charges for Services </c:v>
                </c:pt>
                <c:pt idx="6">
                  <c:v> Fines &amp; Forfeits </c:v>
                </c:pt>
                <c:pt idx="7">
                  <c:v> Interest &amp; Rents </c:v>
                </c:pt>
                <c:pt idx="8">
                  <c:v> Other Revenue </c:v>
                </c:pt>
                <c:pt idx="9">
                  <c:v> Other Financing Sources </c:v>
                </c:pt>
                <c:pt idx="10">
                  <c:v> Total Revenues </c:v>
                </c:pt>
              </c:strCache>
            </c:strRef>
          </c:cat>
          <c:val>
            <c:numRef>
              <c:f>'Data Input'!$H$10:$H$19</c:f>
              <c:numCache>
                <c:formatCode>General</c:formatCode>
                <c:ptCount val="10"/>
                <c:pt idx="0">
                  <c:v>220.59</c:v>
                </c:pt>
                <c:pt idx="1">
                  <c:v>1.51</c:v>
                </c:pt>
                <c:pt idx="2">
                  <c:v>36.22</c:v>
                </c:pt>
                <c:pt idx="3">
                  <c:v>64.319999999999993</c:v>
                </c:pt>
                <c:pt idx="4">
                  <c:v>3.05</c:v>
                </c:pt>
                <c:pt idx="5">
                  <c:v>78.91</c:v>
                </c:pt>
                <c:pt idx="6">
                  <c:v>1.4</c:v>
                </c:pt>
                <c:pt idx="7">
                  <c:v>20.23</c:v>
                </c:pt>
                <c:pt idx="8">
                  <c:v>28.62</c:v>
                </c:pt>
                <c:pt idx="9">
                  <c:v>93.79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0D1-46EA-852A-2A2B6DEEC748}"/>
            </c:ext>
          </c:extLst>
        </c:ser>
        <c:ser>
          <c:idx val="1"/>
          <c:order val="1"/>
          <c:tx>
            <c:strRef>
              <c:f>'Data Input'!$I$5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660033"/>
            </a:solidFill>
            <a:ln w="25400">
              <a:noFill/>
            </a:ln>
          </c:spPr>
          <c:invertIfNegative val="1"/>
          <c:cat>
            <c:strRef>
              <c:f>'Data Input'!$B$10:$B$20</c:f>
              <c:strCache>
                <c:ptCount val="11"/>
                <c:pt idx="0">
                  <c:v> Taxes </c:v>
                </c:pt>
                <c:pt idx="1">
                  <c:v> Licences &amp; Permits </c:v>
                </c:pt>
                <c:pt idx="2">
                  <c:v> Federal Grants </c:v>
                </c:pt>
                <c:pt idx="3">
                  <c:v> State Grants </c:v>
                </c:pt>
                <c:pt idx="4">
                  <c:v> Local Contributions </c:v>
                </c:pt>
                <c:pt idx="5">
                  <c:v> Charges for Services </c:v>
                </c:pt>
                <c:pt idx="6">
                  <c:v> Fines &amp; Forfeits </c:v>
                </c:pt>
                <c:pt idx="7">
                  <c:v> Interest &amp; Rents </c:v>
                </c:pt>
                <c:pt idx="8">
                  <c:v> Other Revenue </c:v>
                </c:pt>
                <c:pt idx="9">
                  <c:v> Other Financing Sources </c:v>
                </c:pt>
                <c:pt idx="10">
                  <c:v> Total Revenues </c:v>
                </c:pt>
              </c:strCache>
            </c:strRef>
          </c:cat>
          <c:val>
            <c:numRef>
              <c:f>'Data Input'!$I$10:$I$19</c:f>
              <c:numCache>
                <c:formatCode>General</c:formatCode>
                <c:ptCount val="10"/>
                <c:pt idx="0">
                  <c:v>237.82</c:v>
                </c:pt>
                <c:pt idx="1">
                  <c:v>1.6</c:v>
                </c:pt>
                <c:pt idx="2">
                  <c:v>36.53</c:v>
                </c:pt>
                <c:pt idx="3">
                  <c:v>76.5</c:v>
                </c:pt>
                <c:pt idx="4">
                  <c:v>4.58</c:v>
                </c:pt>
                <c:pt idx="5">
                  <c:v>82.29</c:v>
                </c:pt>
                <c:pt idx="6">
                  <c:v>3.24</c:v>
                </c:pt>
                <c:pt idx="7">
                  <c:v>21.54</c:v>
                </c:pt>
                <c:pt idx="8">
                  <c:v>22.37</c:v>
                </c:pt>
                <c:pt idx="9">
                  <c:v>139.63999999999999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0D1-46EA-852A-2A2B6DEEC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557952"/>
        <c:axId val="444558344"/>
      </c:barChart>
      <c:catAx>
        <c:axId val="44455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4558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4558344"/>
        <c:scaling>
          <c:orientation val="minMax"/>
          <c:max val="25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4557952"/>
        <c:crosses val="autoZero"/>
        <c:crossBetween val="between"/>
        <c:majorUnit val="5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3450621933127925"/>
          <c:y val="0.9106071741032371"/>
          <c:w val="0.22679105329225152"/>
          <c:h val="7.0046544181977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93967652456481"/>
          <c:y val="0.12791125969588996"/>
          <c:w val="0.84566047070464345"/>
          <c:h val="0.76806346134107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Input'!$B$88</c:f>
              <c:strCache>
                <c:ptCount val="1"/>
                <c:pt idx="0">
                  <c:v> Taxes 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numRef>
              <c:f>'Data Input'!$C$87:$G$87</c:f>
              <c:numCache>
                <c:formatCode>0_);\(0\)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Input'!$C$88:$G$88</c:f>
              <c:numCache>
                <c:formatCode>_(* #,##0_);_(* \(#,##0\);_(* "-"_);_(@_)</c:formatCode>
                <c:ptCount val="5"/>
                <c:pt idx="0">
                  <c:v>121181802</c:v>
                </c:pt>
                <c:pt idx="1">
                  <c:v>125254529.07000002</c:v>
                </c:pt>
                <c:pt idx="2">
                  <c:v>138620627</c:v>
                </c:pt>
                <c:pt idx="3">
                  <c:v>144220328</c:v>
                </c:pt>
                <c:pt idx="4">
                  <c:v>156237265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95C-4B30-9471-A8840E287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559128"/>
        <c:axId val="284410392"/>
      </c:barChart>
      <c:catAx>
        <c:axId val="444559128"/>
        <c:scaling>
          <c:orientation val="minMax"/>
        </c:scaling>
        <c:delete val="0"/>
        <c:axPos val="b"/>
        <c:numFmt formatCode="0_);\(0\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4410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41039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.0_);_(* \(#,##0.0\);_(* &quot;-&quot;?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455912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5.0426400881151724E-3"/>
                <c:y val="0.11373861786829718"/>
              </c:manualLayout>
            </c:layout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</c:dispUnitsLbl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281057221917255E-2"/>
          <c:y val="5.3280182181621956E-2"/>
          <c:w val="0.56384097121708765"/>
          <c:h val="0.89811219638561279"/>
        </c:manualLayout>
      </c:layout>
      <c:pieChart>
        <c:varyColors val="0"/>
        <c:ser>
          <c:idx val="0"/>
          <c:order val="0"/>
          <c:dPt>
            <c:idx val="0"/>
            <c:bubble3D val="0"/>
            <c:spPr>
              <a:solidFill>
                <a:srgbClr val="604A7B"/>
              </a:solidFill>
            </c:spPr>
            <c:extLst>
              <c:ext xmlns:c16="http://schemas.microsoft.com/office/drawing/2014/chart" uri="{C3380CC4-5D6E-409C-BE32-E72D297353CC}">
                <c16:uniqueId val="{00000001-8367-4E55-9298-BFA2C3A0352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8367-4E55-9298-BFA2C3A03529}"/>
              </c:ext>
            </c:extLst>
          </c:dPt>
          <c:dPt>
            <c:idx val="2"/>
            <c:bubble3D val="0"/>
            <c:spPr>
              <a:solidFill>
                <a:srgbClr val="E46C0A"/>
              </a:solidFill>
            </c:spPr>
            <c:extLst>
              <c:ext xmlns:c16="http://schemas.microsoft.com/office/drawing/2014/chart" uri="{C3380CC4-5D6E-409C-BE32-E72D297353CC}">
                <c16:uniqueId val="{00000004-8367-4E55-9298-BFA2C3A03529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8-8367-4E55-9298-BFA2C3A03529}"/>
              </c:ext>
            </c:extLst>
          </c:dPt>
          <c:dPt>
            <c:idx val="4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B-8367-4E55-9298-BFA2C3A03529}"/>
              </c:ext>
            </c:extLst>
          </c:dPt>
          <c:dPt>
            <c:idx val="5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D-8367-4E55-9298-BFA2C3A03529}"/>
              </c:ext>
            </c:extLst>
          </c:dPt>
          <c:dPt>
            <c:idx val="6"/>
            <c:bubble3D val="0"/>
            <c:spPr>
              <a:solidFill>
                <a:srgbClr val="339966"/>
              </a:solidFill>
            </c:spPr>
            <c:extLst>
              <c:ext xmlns:c16="http://schemas.microsoft.com/office/drawing/2014/chart" uri="{C3380CC4-5D6E-409C-BE32-E72D297353CC}">
                <c16:uniqueId val="{0000000F-8367-4E55-9298-BFA2C3A03529}"/>
              </c:ext>
            </c:extLst>
          </c:dPt>
          <c:dPt>
            <c:idx val="7"/>
            <c:bubble3D val="0"/>
            <c:spPr>
              <a:solidFill>
                <a:srgbClr val="C3D69B"/>
              </a:solidFill>
            </c:spPr>
            <c:extLst>
              <c:ext xmlns:c16="http://schemas.microsoft.com/office/drawing/2014/chart" uri="{C3380CC4-5D6E-409C-BE32-E72D297353CC}">
                <c16:uniqueId val="{00000013-8367-4E55-9298-BFA2C3A03529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'Data Input'!$B$22:$B$31</c15:sqref>
                  </c15:fullRef>
                </c:ext>
              </c:extLst>
              <c:f>('Data Input'!$B$22:$B$25,'Data Input'!$B$27,'Data Input'!$B$29:$B$31)</c:f>
              <c:strCache>
                <c:ptCount val="7"/>
                <c:pt idx="0">
                  <c:v> General Government </c:v>
                </c:pt>
                <c:pt idx="1">
                  <c:v> Judicial </c:v>
                </c:pt>
                <c:pt idx="2">
                  <c:v> Public Safety </c:v>
                </c:pt>
                <c:pt idx="3">
                  <c:v> Health &amp; Welfare </c:v>
                </c:pt>
                <c:pt idx="4">
                  <c:v> Recreation &amp; Culture </c:v>
                </c:pt>
                <c:pt idx="5">
                  <c:v> Other Expenses </c:v>
                </c:pt>
                <c:pt idx="6">
                  <c:v> Capital Outlay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Input'!$G$22:$G$32</c15:sqref>
                  </c15:fullRef>
                </c:ext>
              </c:extLst>
              <c:f>('Data Input'!$G$22:$G$25,'Data Input'!$G$27,'Data Input'!$G$29:$G$31)</c:f>
              <c:numCache>
                <c:formatCode>_(* #,##0_);_(* \(#,##0\);_(* "-"??_);_(@_)</c:formatCode>
                <c:ptCount val="7"/>
                <c:pt idx="0">
                  <c:v>33495272</c:v>
                </c:pt>
                <c:pt idx="1">
                  <c:v>42277630</c:v>
                </c:pt>
                <c:pt idx="2">
                  <c:v>85587751</c:v>
                </c:pt>
                <c:pt idx="3">
                  <c:v>82914380</c:v>
                </c:pt>
                <c:pt idx="4">
                  <c:v>16264910</c:v>
                </c:pt>
                <c:pt idx="5">
                  <c:v>53186974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'Data Input'!$G$26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</c15:spPr>
                  <c15:bubble3D val="0"/>
                </c15:categoryFilterException>
                <c15:categoryFilterException>
                  <c15:sqref>'Data Input'!$G$28</c15:sqref>
                  <c15:bubble3D val="0"/>
                </c15:categoryFilterException>
                <c15:categoryFilterException>
                  <c15:sqref>'Data Input'!$G$32</c15:sqref>
                  <c15:spPr xmlns:c15="http://schemas.microsoft.com/office/drawing/2012/chart">
                    <a:solidFill>
                      <a:srgbClr val="B8A9CB"/>
                    </a:solidFill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4-8367-4E55-9298-BFA2C3A03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2112971839031"/>
          <c:y val="0.12797481506455516"/>
          <c:w val="0.37796974934674188"/>
          <c:h val="0.7946923319011960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141194628620217E-2"/>
          <c:y val="5.58659979841322E-2"/>
          <c:w val="0.88764183184005874"/>
          <c:h val="0.49554367412116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Input'!$H$5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strRef>
              <c:extLst>
                <c:ext xmlns:c15="http://schemas.microsoft.com/office/drawing/2012/chart" uri="{02D57815-91ED-43cb-92C2-25804820EDAC}">
                  <c15:fullRef>
                    <c15:sqref>'Data Input'!$B$22:$B$32</c15:sqref>
                  </c15:fullRef>
                </c:ext>
              </c:extLst>
              <c:f>('Data Input'!$B$22:$B$25,'Data Input'!$B$27:$B$30,'Data Input'!$B$32)</c:f>
              <c:strCache>
                <c:ptCount val="8"/>
                <c:pt idx="0">
                  <c:v> General Government </c:v>
                </c:pt>
                <c:pt idx="1">
                  <c:v> Judicial </c:v>
                </c:pt>
                <c:pt idx="2">
                  <c:v> Public Safety </c:v>
                </c:pt>
                <c:pt idx="3">
                  <c:v> Health &amp; Welfare </c:v>
                </c:pt>
                <c:pt idx="4">
                  <c:v> Community/Economic Development </c:v>
                </c:pt>
                <c:pt idx="5">
                  <c:v> Recreation &amp; Culture </c:v>
                </c:pt>
                <c:pt idx="6">
                  <c:v> Other Expenses </c:v>
                </c:pt>
                <c:pt idx="7">
                  <c:v> Other Financing Uses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Input'!$H$22:$H$32</c15:sqref>
                  </c15:fullRef>
                </c:ext>
              </c:extLst>
              <c:f>('Data Input'!$H$22:$H$25,'Data Input'!$H$27:$H$30,'Data Input'!$H$32)</c:f>
              <c:numCache>
                <c:formatCode>General</c:formatCode>
                <c:ptCount val="8"/>
                <c:pt idx="0">
                  <c:v>49.08</c:v>
                </c:pt>
                <c:pt idx="1">
                  <c:v>60.93</c:v>
                </c:pt>
                <c:pt idx="2">
                  <c:v>124.06</c:v>
                </c:pt>
                <c:pt idx="3">
                  <c:v>118.12</c:v>
                </c:pt>
                <c:pt idx="4">
                  <c:v>21.68</c:v>
                </c:pt>
                <c:pt idx="5">
                  <c:v>23.11</c:v>
                </c:pt>
                <c:pt idx="6">
                  <c:v>60.09</c:v>
                </c:pt>
                <c:pt idx="7">
                  <c:v>87.98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A9C-4A30-9315-A4350D1C6F88}"/>
            </c:ext>
          </c:extLst>
        </c:ser>
        <c:ser>
          <c:idx val="1"/>
          <c:order val="1"/>
          <c:tx>
            <c:strRef>
              <c:f>'Data Input'!$I$5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660033"/>
            </a:solidFill>
            <a:ln w="25400">
              <a:noFill/>
            </a:ln>
          </c:spPr>
          <c:invertIfNegative val="1"/>
          <c:cat>
            <c:strRef>
              <c:extLst>
                <c:ext xmlns:c15="http://schemas.microsoft.com/office/drawing/2012/chart" uri="{02D57815-91ED-43cb-92C2-25804820EDAC}">
                  <c15:fullRef>
                    <c15:sqref>'Data Input'!$B$22:$B$32</c15:sqref>
                  </c15:fullRef>
                </c:ext>
              </c:extLst>
              <c:f>('Data Input'!$B$22:$B$25,'Data Input'!$B$27:$B$30,'Data Input'!$B$32)</c:f>
              <c:strCache>
                <c:ptCount val="8"/>
                <c:pt idx="0">
                  <c:v> General Government </c:v>
                </c:pt>
                <c:pt idx="1">
                  <c:v> Judicial </c:v>
                </c:pt>
                <c:pt idx="2">
                  <c:v> Public Safety </c:v>
                </c:pt>
                <c:pt idx="3">
                  <c:v> Health &amp; Welfare </c:v>
                </c:pt>
                <c:pt idx="4">
                  <c:v> Community/Economic Development </c:v>
                </c:pt>
                <c:pt idx="5">
                  <c:v> Recreation &amp; Culture </c:v>
                </c:pt>
                <c:pt idx="6">
                  <c:v> Other Expenses </c:v>
                </c:pt>
                <c:pt idx="7">
                  <c:v> Other Financing Uses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Input'!$I$22:$I$32</c15:sqref>
                  </c15:fullRef>
                </c:ext>
              </c:extLst>
              <c:f>('Data Input'!$I$22:$I$25,'Data Input'!$I$27:$I$30,'Data Input'!$I$32)</c:f>
              <c:numCache>
                <c:formatCode>General</c:formatCode>
                <c:ptCount val="8"/>
                <c:pt idx="0">
                  <c:v>50.99</c:v>
                </c:pt>
                <c:pt idx="1">
                  <c:v>64.349999999999994</c:v>
                </c:pt>
                <c:pt idx="2">
                  <c:v>130.28</c:v>
                </c:pt>
                <c:pt idx="3">
                  <c:v>126.21</c:v>
                </c:pt>
                <c:pt idx="4">
                  <c:v>16.850000000000001</c:v>
                </c:pt>
                <c:pt idx="5">
                  <c:v>24.76</c:v>
                </c:pt>
                <c:pt idx="6">
                  <c:v>80.959999999999994</c:v>
                </c:pt>
                <c:pt idx="7">
                  <c:v>100.3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A9C-4A30-9315-A4350D1C6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411960"/>
        <c:axId val="446199088"/>
      </c:barChart>
      <c:catAx>
        <c:axId val="284411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6199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6199088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4411960"/>
        <c:crosses val="autoZero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6715691236082223"/>
          <c:y val="0.91962479514966411"/>
          <c:w val="0.28871886102645805"/>
          <c:h val="5.58348362879220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95411791037528"/>
          <c:y val="0.14026589228455574"/>
          <c:w val="0.84732819107288926"/>
          <c:h val="0.77216584749457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Input'!$B$90</c:f>
              <c:strCache>
                <c:ptCount val="1"/>
                <c:pt idx="0">
                  <c:v> General Government 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numRef>
              <c:f>'Data Input'!$C$87:$G$87</c:f>
              <c:numCache>
                <c:formatCode>0_);\(0\)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Input'!$C$90:$G$90</c:f>
              <c:numCache>
                <c:formatCode>_(* #,##0_);_(* \(#,##0\);_(* "-"_);_(@_)</c:formatCode>
                <c:ptCount val="5"/>
                <c:pt idx="0">
                  <c:v>33111086</c:v>
                </c:pt>
                <c:pt idx="1">
                  <c:v>33413748.419999998</c:v>
                </c:pt>
                <c:pt idx="2">
                  <c:v>40622907</c:v>
                </c:pt>
                <c:pt idx="3">
                  <c:v>32085439</c:v>
                </c:pt>
                <c:pt idx="4">
                  <c:v>33495272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B10-4D6B-B194-B3001A530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199872"/>
        <c:axId val="446200264"/>
      </c:barChart>
      <c:catAx>
        <c:axId val="446199872"/>
        <c:scaling>
          <c:orientation val="minMax"/>
        </c:scaling>
        <c:delete val="0"/>
        <c:axPos val="b"/>
        <c:numFmt formatCode="0_);\(0\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6200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62002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.0_);_(* \(#,##0.0\);_(* &quot;-&quot;?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61998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6.4586617957127501E-3"/>
                <c:y val="0.13649878829765461"/>
              </c:manualLayout>
            </c:layout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</c:dispUnitsLbl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01861752096605"/>
          <c:y val="4.3243300310520892E-2"/>
          <c:w val="0.86346080926435187"/>
          <c:h val="0.7961346560160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Input'!$B$20</c:f>
              <c:strCache>
                <c:ptCount val="1"/>
                <c:pt idx="0">
                  <c:v> Total Revenues 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numRef>
              <c:f>'Data Input'!$F$5:$G$5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'Data Input'!$F$20:$G$20</c:f>
              <c:numCache>
                <c:formatCode>_(* #,##0_);_(* \(#,##0\);_(* "-"_);_(@_)</c:formatCode>
                <c:ptCount val="2"/>
                <c:pt idx="0">
                  <c:v>358706371</c:v>
                </c:pt>
                <c:pt idx="1">
                  <c:v>411321893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E11-4CFF-8044-60C1D470400D}"/>
            </c:ext>
          </c:extLst>
        </c:ser>
        <c:ser>
          <c:idx val="1"/>
          <c:order val="1"/>
          <c:tx>
            <c:strRef>
              <c:f>'Data Input'!$B$33</c:f>
              <c:strCache>
                <c:ptCount val="1"/>
                <c:pt idx="0">
                  <c:v> Total Expenditures </c:v>
                </c:pt>
              </c:strCache>
            </c:strRef>
          </c:tx>
          <c:spPr>
            <a:solidFill>
              <a:srgbClr val="660033"/>
            </a:solidFill>
            <a:ln w="25400">
              <a:noFill/>
            </a:ln>
          </c:spPr>
          <c:invertIfNegative val="1"/>
          <c:cat>
            <c:numRef>
              <c:f>'Data Input'!$F$5:$G$5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'Data Input'!$F$33:$G$33</c:f>
              <c:numCache>
                <c:formatCode>_(* #,##0_);_(* \(#,##0\);_(* "-"_);_(@_)</c:formatCode>
                <c:ptCount val="2"/>
                <c:pt idx="0">
                  <c:v>356346169</c:v>
                </c:pt>
                <c:pt idx="1">
                  <c:v>391369310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E11-4CFF-8044-60C1D4704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18528"/>
        <c:axId val="169118920"/>
      </c:barChart>
      <c:lineChart>
        <c:grouping val="standard"/>
        <c:varyColors val="0"/>
        <c:ser>
          <c:idx val="2"/>
          <c:order val="2"/>
          <c:tx>
            <c:strRef>
              <c:f>'Data Input'!$B$42</c:f>
              <c:strCache>
                <c:ptCount val="1"/>
                <c:pt idx="0">
                  <c:v> Total Fund Balance 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'Data Input'!$F$5:$G$5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'Data Input'!$F$42:$G$42</c:f>
              <c:numCache>
                <c:formatCode>_(* #,##0_);_(* \(#,##0\);_(* "-"_);_(@_)</c:formatCode>
                <c:ptCount val="2"/>
                <c:pt idx="0">
                  <c:v>136446819</c:v>
                </c:pt>
                <c:pt idx="1">
                  <c:v>156399402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E11-4CFF-8044-60C1D4704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18528"/>
        <c:axId val="169118920"/>
      </c:lineChart>
      <c:catAx>
        <c:axId val="16911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118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911892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118528"/>
        <c:crosses val="autoZero"/>
        <c:crossBetween val="between"/>
        <c:dispUnits>
          <c:builtInUnit val="millions"/>
          <c:dispUnits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662992125984252E-2"/>
          <c:y val="0.93326097751294601"/>
          <c:w val="0.92623987218988924"/>
          <c:h val="5.96853231183940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 cap="flat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70509406542873"/>
          <c:y val="6.6666883681261987E-2"/>
          <c:w val="0.83992795098066608"/>
          <c:h val="0.753335785598260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Input'!$B$37</c:f>
              <c:strCache>
                <c:ptCount val="1"/>
                <c:pt idx="0">
                  <c:v>Nonspendable 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Input'!$C$37:$G$37</c:f>
              <c:numCache>
                <c:formatCode>_(* #,##0_);_(* \(#,##0\);_(* "-"??_);_(@_)</c:formatCode>
                <c:ptCount val="5"/>
                <c:pt idx="0">
                  <c:v>1298984</c:v>
                </c:pt>
                <c:pt idx="1">
                  <c:v>1079482</c:v>
                </c:pt>
                <c:pt idx="2">
                  <c:v>1596171</c:v>
                </c:pt>
                <c:pt idx="3">
                  <c:v>1779507</c:v>
                </c:pt>
                <c:pt idx="4">
                  <c:v>1298033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A18-4EED-B2D6-331FF73EFE8C}"/>
            </c:ext>
          </c:extLst>
        </c:ser>
        <c:ser>
          <c:idx val="1"/>
          <c:order val="1"/>
          <c:tx>
            <c:strRef>
              <c:f>'Data Input'!$B$38</c:f>
              <c:strCache>
                <c:ptCount val="1"/>
                <c:pt idx="0">
                  <c:v> Restricted 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Input'!$C$38:$G$38</c:f>
              <c:numCache>
                <c:formatCode>_(* #,##0_);_(* \(#,##0\);_(* "-"??_);_(@_)</c:formatCode>
                <c:ptCount val="5"/>
                <c:pt idx="0">
                  <c:v>12202392</c:v>
                </c:pt>
                <c:pt idx="1">
                  <c:v>30766471</c:v>
                </c:pt>
                <c:pt idx="2">
                  <c:v>42176419</c:v>
                </c:pt>
                <c:pt idx="3">
                  <c:v>27622244</c:v>
                </c:pt>
                <c:pt idx="4">
                  <c:v>42164426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A18-4EED-B2D6-331FF73EFE8C}"/>
            </c:ext>
          </c:extLst>
        </c:ser>
        <c:ser>
          <c:idx val="2"/>
          <c:order val="2"/>
          <c:tx>
            <c:strRef>
              <c:f>'Data Input'!$B$39</c:f>
              <c:strCache>
                <c:ptCount val="1"/>
                <c:pt idx="0">
                  <c:v> Committed </c:v>
                </c:pt>
              </c:strCache>
            </c:strRef>
          </c:tx>
          <c:spPr>
            <a:solidFill>
              <a:srgbClr val="660033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Input'!$C$39:$G$39</c:f>
              <c:numCache>
                <c:formatCode>_(* #,##0_);_(* \(#,##0\);_(* "-"??_);_(@_)</c:formatCode>
                <c:ptCount val="5"/>
                <c:pt idx="0">
                  <c:v>24916354</c:v>
                </c:pt>
                <c:pt idx="1">
                  <c:v>26349993</c:v>
                </c:pt>
                <c:pt idx="2">
                  <c:v>25524542</c:v>
                </c:pt>
                <c:pt idx="3">
                  <c:v>26635550</c:v>
                </c:pt>
                <c:pt idx="4">
                  <c:v>27513807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A18-4EED-B2D6-331FF73EFE8C}"/>
            </c:ext>
          </c:extLst>
        </c:ser>
        <c:ser>
          <c:idx val="3"/>
          <c:order val="3"/>
          <c:tx>
            <c:strRef>
              <c:f>'Data Input'!$B$40</c:f>
              <c:strCache>
                <c:ptCount val="1"/>
                <c:pt idx="0">
                  <c:v> Assigned 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Input'!$C$40:$G$40</c:f>
              <c:numCache>
                <c:formatCode>_(* #,##0_);_(* \(#,##0\);_(* "-"??_);_(@_)</c:formatCode>
                <c:ptCount val="5"/>
                <c:pt idx="0">
                  <c:v>19571880</c:v>
                </c:pt>
                <c:pt idx="1">
                  <c:v>21613570</c:v>
                </c:pt>
                <c:pt idx="2">
                  <c:v>20717767</c:v>
                </c:pt>
                <c:pt idx="3">
                  <c:v>35623600</c:v>
                </c:pt>
                <c:pt idx="4">
                  <c:v>35975433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AA18-4EED-B2D6-331FF73EFE8C}"/>
            </c:ext>
          </c:extLst>
        </c:ser>
        <c:ser>
          <c:idx val="4"/>
          <c:order val="4"/>
          <c:tx>
            <c:strRef>
              <c:f>'Data Input'!$B$41</c:f>
              <c:strCache>
                <c:ptCount val="1"/>
                <c:pt idx="0">
                  <c:v> Unassigned/Unrestricted 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Input'!$C$41:$G$41</c:f>
              <c:numCache>
                <c:formatCode>_(* #,##0_);_(* \(#,##0\);_(* "-"??_);_(@_)</c:formatCode>
                <c:ptCount val="5"/>
                <c:pt idx="0">
                  <c:v>43277242</c:v>
                </c:pt>
                <c:pt idx="1">
                  <c:v>42569416</c:v>
                </c:pt>
                <c:pt idx="2">
                  <c:v>44071718</c:v>
                </c:pt>
                <c:pt idx="3">
                  <c:v>44785918</c:v>
                </c:pt>
                <c:pt idx="4">
                  <c:v>49447703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AA18-4EED-B2D6-331FF73EF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119704"/>
        <c:axId val="441227712"/>
      </c:barChart>
      <c:catAx>
        <c:axId val="169119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1227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122771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119704"/>
        <c:crosses val="autoZero"/>
        <c:crossBetween val="between"/>
        <c:dispUnits>
          <c:builtInUnit val="millions"/>
          <c:dispUnits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2904184035819054E-2"/>
          <c:y val="0.9039359580052494"/>
          <c:w val="0.95281716844218012"/>
          <c:h val="7.33823272090988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0001061482105"/>
          <c:y val="6.6666883681261987E-2"/>
          <c:w val="0.88913137857865421"/>
          <c:h val="0.764446777486147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Input'!$B$37</c:f>
              <c:strCache>
                <c:ptCount val="1"/>
                <c:pt idx="0">
                  <c:v>Nonspendable 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'Data Input'!$H$37:$I$37</c:f>
              <c:numCache>
                <c:formatCode>General</c:formatCode>
                <c:ptCount val="2"/>
                <c:pt idx="0">
                  <c:v>2.72</c:v>
                </c:pt>
                <c:pt idx="1">
                  <c:v>1.98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2B2-40E5-898E-04E40F48A69D}"/>
            </c:ext>
          </c:extLst>
        </c:ser>
        <c:ser>
          <c:idx val="1"/>
          <c:order val="1"/>
          <c:tx>
            <c:strRef>
              <c:f>'Data Input'!$B$38</c:f>
              <c:strCache>
                <c:ptCount val="1"/>
                <c:pt idx="0">
                  <c:v> Restricted 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'Data Input'!$H$38:$I$38</c:f>
              <c:numCache>
                <c:formatCode>General</c:formatCode>
                <c:ptCount val="2"/>
                <c:pt idx="0">
                  <c:v>42.25</c:v>
                </c:pt>
                <c:pt idx="1">
                  <c:v>64.180000000000007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2B2-40E5-898E-04E40F48A69D}"/>
            </c:ext>
          </c:extLst>
        </c:ser>
        <c:ser>
          <c:idx val="2"/>
          <c:order val="2"/>
          <c:tx>
            <c:strRef>
              <c:f>'Data Input'!$B$39</c:f>
              <c:strCache>
                <c:ptCount val="1"/>
                <c:pt idx="0">
                  <c:v> Committed </c:v>
                </c:pt>
              </c:strCache>
            </c:strRef>
          </c:tx>
          <c:spPr>
            <a:solidFill>
              <a:srgbClr val="660033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'Data Input'!$H$39:$I$39</c:f>
              <c:numCache>
                <c:formatCode>General</c:formatCode>
                <c:ptCount val="2"/>
                <c:pt idx="0">
                  <c:v>40.74</c:v>
                </c:pt>
                <c:pt idx="1">
                  <c:v>41.88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32B2-40E5-898E-04E40F48A69D}"/>
            </c:ext>
          </c:extLst>
        </c:ser>
        <c:ser>
          <c:idx val="3"/>
          <c:order val="3"/>
          <c:tx>
            <c:strRef>
              <c:f>'Data Input'!$B$40</c:f>
              <c:strCache>
                <c:ptCount val="1"/>
                <c:pt idx="0">
                  <c:v> Assigned 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'Data Input'!$H$40:$I$40</c:f>
              <c:numCache>
                <c:formatCode>General</c:formatCode>
                <c:ptCount val="2"/>
                <c:pt idx="0">
                  <c:v>54.49</c:v>
                </c:pt>
                <c:pt idx="1">
                  <c:v>54.76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32B2-40E5-898E-04E40F48A69D}"/>
            </c:ext>
          </c:extLst>
        </c:ser>
        <c:ser>
          <c:idx val="4"/>
          <c:order val="4"/>
          <c:tx>
            <c:strRef>
              <c:f>'Data Input'!$B$41</c:f>
              <c:strCache>
                <c:ptCount val="1"/>
                <c:pt idx="0">
                  <c:v> Unassigned/Unrestricted 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'Data Input'!$H$41:$I$41</c:f>
              <c:numCache>
                <c:formatCode>General</c:formatCode>
                <c:ptCount val="2"/>
                <c:pt idx="0">
                  <c:v>68.5</c:v>
                </c:pt>
                <c:pt idx="1">
                  <c:v>75.27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32B2-40E5-898E-04E40F48A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1228496"/>
        <c:axId val="441228888"/>
      </c:barChart>
      <c:catAx>
        <c:axId val="44122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1228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122888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12284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2460344630834193E-3"/>
          <c:y val="0.90060046660834059"/>
          <c:w val="0.99056966792194456"/>
          <c:h val="8.29985418489355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trlProps/ctrlProp1.xml><?xml version="1.0" encoding="utf-8"?>
<formControlPr xmlns="http://schemas.microsoft.com/office/spreadsheetml/2009/9/main" objectType="Drop" dropLines="11" dropStyle="combo" dx="22" fmlaLink="'Data Input'!$B$87" fmlaRange="'Data Input'!$B$10:$B$19" sel="1" val="0"/>
</file>

<file path=xl/ctrlProps/ctrlProp2.xml><?xml version="1.0" encoding="utf-8"?>
<formControlPr xmlns="http://schemas.microsoft.com/office/spreadsheetml/2009/9/main" objectType="Drop" dropLines="14" dropStyle="combo" dx="22" fmlaLink="'Data Input'!$B$89" fmlaRange="'Data Input'!$B$22:$B$32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771525</xdr:colOff>
      <xdr:row>17</xdr:row>
      <xdr:rowOff>0</xdr:rowOff>
    </xdr:to>
    <xdr:graphicFrame macro="">
      <xdr:nvGraphicFramePr>
        <xdr:cNvPr id="2244" name="Chart 1">
          <a:extLst>
            <a:ext uri="{FF2B5EF4-FFF2-40B4-BE49-F238E27FC236}">
              <a16:creationId xmlns:a16="http://schemas.microsoft.com/office/drawing/2014/main" id="{00000000-0008-0000-0300-0000C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4</xdr:col>
      <xdr:colOff>771525</xdr:colOff>
      <xdr:row>36</xdr:row>
      <xdr:rowOff>0</xdr:rowOff>
    </xdr:to>
    <xdr:graphicFrame macro="">
      <xdr:nvGraphicFramePr>
        <xdr:cNvPr id="2245" name="Chart 2">
          <a:extLst>
            <a:ext uri="{FF2B5EF4-FFF2-40B4-BE49-F238E27FC236}">
              <a16:creationId xmlns:a16="http://schemas.microsoft.com/office/drawing/2014/main" id="{00000000-0008-0000-0300-0000C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9</xdr:col>
      <xdr:colOff>1295400</xdr:colOff>
      <xdr:row>35</xdr:row>
      <xdr:rowOff>171450</xdr:rowOff>
    </xdr:to>
    <xdr:graphicFrame macro="">
      <xdr:nvGraphicFramePr>
        <xdr:cNvPr id="2246" name="Chart 3">
          <a:extLst>
            <a:ext uri="{FF2B5EF4-FFF2-40B4-BE49-F238E27FC236}">
              <a16:creationId xmlns:a16="http://schemas.microsoft.com/office/drawing/2014/main" id="{00000000-0008-0000-0300-0000C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18</xdr:row>
          <xdr:rowOff>66675</xdr:rowOff>
        </xdr:from>
        <xdr:to>
          <xdr:col>9</xdr:col>
          <xdr:colOff>352425</xdr:colOff>
          <xdr:row>19</xdr:row>
          <xdr:rowOff>142875</xdr:rowOff>
        </xdr:to>
        <xdr:sp macro="" textlink="">
          <xdr:nvSpPr>
            <xdr:cNvPr id="2066" name="Drop Dow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3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185458</xdr:rowOff>
    </xdr:from>
    <xdr:to>
      <xdr:col>4</xdr:col>
      <xdr:colOff>795619</xdr:colOff>
      <xdr:row>17</xdr:row>
      <xdr:rowOff>1</xdr:rowOff>
    </xdr:to>
    <xdr:graphicFrame macro="">
      <xdr:nvGraphicFramePr>
        <xdr:cNvPr id="3257" name="Chart 4">
          <a:extLst>
            <a:ext uri="{FF2B5EF4-FFF2-40B4-BE49-F238E27FC236}">
              <a16:creationId xmlns:a16="http://schemas.microsoft.com/office/drawing/2014/main" id="{00000000-0008-0000-0400-0000B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2802</xdr:colOff>
      <xdr:row>18</xdr:row>
      <xdr:rowOff>44822</xdr:rowOff>
    </xdr:from>
    <xdr:to>
      <xdr:col>4</xdr:col>
      <xdr:colOff>829236</xdr:colOff>
      <xdr:row>36</xdr:row>
      <xdr:rowOff>0</xdr:rowOff>
    </xdr:to>
    <xdr:graphicFrame macro="">
      <xdr:nvGraphicFramePr>
        <xdr:cNvPr id="3258" name="Chart 5">
          <a:extLst>
            <a:ext uri="{FF2B5EF4-FFF2-40B4-BE49-F238E27FC236}">
              <a16:creationId xmlns:a16="http://schemas.microsoft.com/office/drawing/2014/main" id="{00000000-0008-0000-0400-0000BA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33619</xdr:colOff>
      <xdr:row>18</xdr:row>
      <xdr:rowOff>46504</xdr:rowOff>
    </xdr:from>
    <xdr:to>
      <xdr:col>9</xdr:col>
      <xdr:colOff>1064560</xdr:colOff>
      <xdr:row>36</xdr:row>
      <xdr:rowOff>0</xdr:rowOff>
    </xdr:to>
    <xdr:graphicFrame macro="">
      <xdr:nvGraphicFramePr>
        <xdr:cNvPr id="3259" name="Chart 6">
          <a:extLst>
            <a:ext uri="{FF2B5EF4-FFF2-40B4-BE49-F238E27FC236}">
              <a16:creationId xmlns:a16="http://schemas.microsoft.com/office/drawing/2014/main" id="{00000000-0008-0000-0400-0000BB0C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</xdr:row>
          <xdr:rowOff>123825</xdr:rowOff>
        </xdr:from>
        <xdr:to>
          <xdr:col>9</xdr:col>
          <xdr:colOff>419100</xdr:colOff>
          <xdr:row>19</xdr:row>
          <xdr:rowOff>152400</xdr:rowOff>
        </xdr:to>
        <xdr:sp macro="" textlink="">
          <xdr:nvSpPr>
            <xdr:cNvPr id="3079" name="Drop Dow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4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771525</xdr:colOff>
      <xdr:row>17</xdr:row>
      <xdr:rowOff>0</xdr:rowOff>
    </xdr:to>
    <xdr:graphicFrame macro="">
      <xdr:nvGraphicFramePr>
        <xdr:cNvPr id="11442" name="Chart 7">
          <a:extLst>
            <a:ext uri="{FF2B5EF4-FFF2-40B4-BE49-F238E27FC236}">
              <a16:creationId xmlns:a16="http://schemas.microsoft.com/office/drawing/2014/main" id="{00000000-0008-0000-0500-0000B2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7843</xdr:colOff>
      <xdr:row>18</xdr:row>
      <xdr:rowOff>0</xdr:rowOff>
    </xdr:from>
    <xdr:to>
      <xdr:col>9</xdr:col>
      <xdr:colOff>481852</xdr:colOff>
      <xdr:row>36</xdr:row>
      <xdr:rowOff>0</xdr:rowOff>
    </xdr:to>
    <xdr:graphicFrame macro="">
      <xdr:nvGraphicFramePr>
        <xdr:cNvPr id="11443" name="Chart 8">
          <a:extLst>
            <a:ext uri="{FF2B5EF4-FFF2-40B4-BE49-F238E27FC236}">
              <a16:creationId xmlns:a16="http://schemas.microsoft.com/office/drawing/2014/main" id="{00000000-0008-0000-0500-0000B3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187139</xdr:rowOff>
    </xdr:from>
    <xdr:to>
      <xdr:col>4</xdr:col>
      <xdr:colOff>771525</xdr:colOff>
      <xdr:row>35</xdr:row>
      <xdr:rowOff>187139</xdr:rowOff>
    </xdr:to>
    <xdr:graphicFrame macro="">
      <xdr:nvGraphicFramePr>
        <xdr:cNvPr id="11444" name="Chart 9">
          <a:extLst>
            <a:ext uri="{FF2B5EF4-FFF2-40B4-BE49-F238E27FC236}">
              <a16:creationId xmlns:a16="http://schemas.microsoft.com/office/drawing/2014/main" id="{00000000-0008-0000-0500-0000B4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142875</xdr:colOff>
      <xdr:row>17</xdr:row>
      <xdr:rowOff>0</xdr:rowOff>
    </xdr:to>
    <xdr:graphicFrame macro="">
      <xdr:nvGraphicFramePr>
        <xdr:cNvPr id="12584" name="Chart 10">
          <a:extLst>
            <a:ext uri="{FF2B5EF4-FFF2-40B4-BE49-F238E27FC236}">
              <a16:creationId xmlns:a16="http://schemas.microsoft.com/office/drawing/2014/main" id="{00000000-0008-0000-0600-000028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209550</xdr:colOff>
      <xdr:row>2</xdr:row>
      <xdr:rowOff>9525</xdr:rowOff>
    </xdr:from>
    <xdr:to>
      <xdr:col>10</xdr:col>
      <xdr:colOff>323850</xdr:colOff>
      <xdr:row>17</xdr:row>
      <xdr:rowOff>2667</xdr:rowOff>
    </xdr:to>
    <xdr:graphicFrame macro="">
      <xdr:nvGraphicFramePr>
        <xdr:cNvPr id="12585" name="Chart 11">
          <a:extLst>
            <a:ext uri="{FF2B5EF4-FFF2-40B4-BE49-F238E27FC236}">
              <a16:creationId xmlns:a16="http://schemas.microsoft.com/office/drawing/2014/main" id="{00000000-0008-0000-0600-000029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85725</xdr:colOff>
      <xdr:row>33</xdr:row>
      <xdr:rowOff>0</xdr:rowOff>
    </xdr:to>
    <xdr:graphicFrame macro="">
      <xdr:nvGraphicFramePr>
        <xdr:cNvPr id="12586" name="Chart 12">
          <a:extLst>
            <a:ext uri="{FF2B5EF4-FFF2-40B4-BE49-F238E27FC236}">
              <a16:creationId xmlns:a16="http://schemas.microsoft.com/office/drawing/2014/main" id="{00000000-0008-0000-0600-00002A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180975</xdr:colOff>
      <xdr:row>18</xdr:row>
      <xdr:rowOff>0</xdr:rowOff>
    </xdr:from>
    <xdr:to>
      <xdr:col>16</xdr:col>
      <xdr:colOff>0</xdr:colOff>
      <xdr:row>33</xdr:row>
      <xdr:rowOff>9525</xdr:rowOff>
    </xdr:to>
    <xdr:graphicFrame macro="">
      <xdr:nvGraphicFramePr>
        <xdr:cNvPr id="12587" name="Chart 13">
          <a:extLst>
            <a:ext uri="{FF2B5EF4-FFF2-40B4-BE49-F238E27FC236}">
              <a16:creationId xmlns:a16="http://schemas.microsoft.com/office/drawing/2014/main" id="{00000000-0008-0000-0600-00002B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390525</xdr:colOff>
      <xdr:row>2</xdr:row>
      <xdr:rowOff>9525</xdr:rowOff>
    </xdr:from>
    <xdr:to>
      <xdr:col>16</xdr:col>
      <xdr:colOff>0</xdr:colOff>
      <xdr:row>17</xdr:row>
      <xdr:rowOff>0</xdr:rowOff>
    </xdr:to>
    <xdr:graphicFrame macro="">
      <xdr:nvGraphicFramePr>
        <xdr:cNvPr id="12588" name="Chart 14">
          <a:extLst>
            <a:ext uri="{FF2B5EF4-FFF2-40B4-BE49-F238E27FC236}">
              <a16:creationId xmlns:a16="http://schemas.microsoft.com/office/drawing/2014/main" id="{00000000-0008-0000-0600-00002C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403716A-107C-4517-9C2D-805573CB596A}" name="Table16" displayName="Table16" ref="A2:M532" totalsRowShown="0">
  <autoFilter ref="A2:M532" xr:uid="{CCBE2C7A-7AF9-41A9-85CB-D3D4917BAE77}">
    <filterColumn colId="11">
      <filters>
        <filter val="2019"/>
      </filters>
    </filterColumn>
  </autoFilter>
  <sortState xmlns:xlrd2="http://schemas.microsoft.com/office/spreadsheetml/2017/richdata2" ref="A3:M347">
    <sortCondition ref="L3:L347"/>
    <sortCondition ref="A3:A347"/>
  </sortState>
  <tableColumns count="13">
    <tableColumn id="1" xr3:uid="{DD2FB6D2-B3AC-42C3-B9B9-F30EF58A2FD6}" name="Line No."/>
    <tableColumn id="2" xr3:uid="{348C7539-2C94-43A7-936C-C8560E0CE313}" name=" Description of Account"/>
    <tableColumn id="3" xr3:uid="{EAD4D4EC-0FFC-4A23-8BE3-19CB8F54B949}" name="Account No" dataDxfId="1"/>
    <tableColumn id="13" xr3:uid="{F79A9450-D19B-4105-8EDB-6ED7A3DBABDB}" name="Category"/>
    <tableColumn id="4" xr3:uid="{8ABA59C8-B151-47ED-965A-45A03D6AAF1E}" name="General Fund Final Amended Budget"/>
    <tableColumn id="5" xr3:uid="{0FABD670-67F4-4376-A76D-5BBFB3DF3584}" name="General  Fund"/>
    <tableColumn id="6" xr3:uid="{7BBC162B-F505-4F69-85C1-9984518CD0F3}" name="All Other Governmental Funds"/>
    <tableColumn id="7" xr3:uid="{8891F6E7-F668-4193-B094-456FF6572562}" name="Enterprise Funds"/>
    <tableColumn id="8" xr3:uid="{FDE6AC8D-09C1-4AA5-83C8-7B932952BDCF}" name="Internal Service Funds"/>
    <tableColumn id="9" xr3:uid="{624B20D6-FAF1-4B3B-890F-F676E637EBDF}" name="Component Units"/>
    <tableColumn id="10" xr3:uid="{ACB9330C-5D42-4636-B0A6-AE1FDD1E2BE1}" name="Type"/>
    <tableColumn id="12" xr3:uid="{C9CE5A15-99D6-476E-9CAA-3F935BA9136C}" name="Year"/>
    <tableColumn id="11" xr3:uid="{545CE767-C8E7-43AE-B302-77A71FD05B82}" name="GG Tot" dataDxfId="0">
      <calculatedColumnFormula>Table16[[#This Row],[General  Fund]]+Table16[[#This Row],[All Other Governmental Funds]]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93"/>
  <sheetViews>
    <sheetView showGridLines="0" topLeftCell="A28" zoomScaleNormal="100" workbookViewId="0">
      <selection activeCell="N43" sqref="N43"/>
    </sheetView>
  </sheetViews>
  <sheetFormatPr defaultColWidth="9.140625" defaultRowHeight="14.25"/>
  <cols>
    <col min="1" max="1" width="3.5703125" style="5" customWidth="1"/>
    <col min="2" max="2" width="2.7109375" style="5" customWidth="1"/>
    <col min="3" max="3" width="3.5703125" style="5" customWidth="1"/>
    <col min="4" max="4" width="2.7109375" style="5" customWidth="1"/>
    <col min="5" max="12" width="9.140625" style="5" customWidth="1"/>
    <col min="13" max="16384" width="9.140625" style="3"/>
  </cols>
  <sheetData>
    <row r="1" spans="1:12" ht="18">
      <c r="A1" s="141" t="s">
        <v>71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8">
      <c r="A2" s="4"/>
    </row>
    <row r="3" spans="1:12" ht="15">
      <c r="A3" s="6" t="s">
        <v>135</v>
      </c>
    </row>
    <row r="4" spans="1:12" ht="15">
      <c r="A4" s="6" t="s">
        <v>136</v>
      </c>
    </row>
    <row r="5" spans="1:12" ht="14.45" customHeight="1"/>
    <row r="6" spans="1:12" ht="14.45" customHeight="1">
      <c r="A6" s="7" t="s">
        <v>72</v>
      </c>
    </row>
    <row r="7" spans="1:12">
      <c r="A7" s="7" t="s">
        <v>96</v>
      </c>
    </row>
    <row r="8" spans="1:12">
      <c r="A8" s="7" t="s">
        <v>97</v>
      </c>
    </row>
    <row r="9" spans="1:12">
      <c r="A9" s="7" t="s">
        <v>98</v>
      </c>
    </row>
    <row r="11" spans="1:12">
      <c r="B11" s="8" t="s">
        <v>138</v>
      </c>
      <c r="C11" s="5" t="s">
        <v>48</v>
      </c>
    </row>
    <row r="12" spans="1:12">
      <c r="B12" s="9" t="s">
        <v>137</v>
      </c>
      <c r="C12" s="5" t="s">
        <v>5</v>
      </c>
    </row>
    <row r="13" spans="1:12">
      <c r="B13" s="9" t="s">
        <v>139</v>
      </c>
      <c r="C13" s="5" t="s">
        <v>73</v>
      </c>
    </row>
    <row r="14" spans="1:12">
      <c r="B14" s="9" t="s">
        <v>140</v>
      </c>
      <c r="C14" s="5" t="s">
        <v>74</v>
      </c>
    </row>
    <row r="16" spans="1:12">
      <c r="A16" s="7" t="s">
        <v>75</v>
      </c>
    </row>
    <row r="17" spans="1:5" ht="14.45" customHeight="1">
      <c r="A17" s="7" t="s">
        <v>76</v>
      </c>
    </row>
    <row r="18" spans="1:5" ht="14.45" customHeight="1">
      <c r="A18" s="7"/>
    </row>
    <row r="19" spans="1:5">
      <c r="B19" s="8" t="s">
        <v>138</v>
      </c>
      <c r="C19" s="7" t="s">
        <v>149</v>
      </c>
      <c r="D19" s="7"/>
    </row>
    <row r="20" spans="1:5">
      <c r="B20" s="8"/>
      <c r="C20" s="7" t="s">
        <v>148</v>
      </c>
      <c r="D20" s="7"/>
    </row>
    <row r="21" spans="1:5">
      <c r="B21" s="7"/>
      <c r="C21" s="7"/>
      <c r="D21" s="7"/>
    </row>
    <row r="22" spans="1:5">
      <c r="B22" s="8" t="s">
        <v>137</v>
      </c>
      <c r="C22" s="7" t="s">
        <v>77</v>
      </c>
      <c r="D22" s="7"/>
    </row>
    <row r="23" spans="1:5">
      <c r="B23" s="7"/>
      <c r="C23" s="7"/>
      <c r="D23" s="7"/>
    </row>
    <row r="24" spans="1:5">
      <c r="D24" s="5" t="s">
        <v>145</v>
      </c>
      <c r="E24" s="7" t="s">
        <v>78</v>
      </c>
    </row>
    <row r="25" spans="1:5">
      <c r="E25" s="7" t="s">
        <v>94</v>
      </c>
    </row>
    <row r="26" spans="1:5">
      <c r="E26" s="5" t="s">
        <v>79</v>
      </c>
    </row>
    <row r="28" spans="1:5" ht="14.45" customHeight="1">
      <c r="D28" s="5" t="s">
        <v>146</v>
      </c>
      <c r="E28" s="7" t="s">
        <v>80</v>
      </c>
    </row>
    <row r="29" spans="1:5">
      <c r="E29" s="7" t="s">
        <v>81</v>
      </c>
    </row>
    <row r="30" spans="1:5">
      <c r="E30" s="7" t="s">
        <v>82</v>
      </c>
    </row>
    <row r="31" spans="1:5" ht="14.45" customHeight="1">
      <c r="E31" s="7" t="s">
        <v>83</v>
      </c>
    </row>
    <row r="33" spans="2:5">
      <c r="B33" s="8" t="s">
        <v>139</v>
      </c>
      <c r="C33" s="7" t="s">
        <v>151</v>
      </c>
      <c r="D33" s="7"/>
    </row>
    <row r="34" spans="2:5">
      <c r="B34" s="8"/>
      <c r="C34" s="7" t="s">
        <v>150</v>
      </c>
      <c r="D34" s="7"/>
    </row>
    <row r="35" spans="2:5">
      <c r="B35" s="8"/>
      <c r="C35" s="7"/>
      <c r="D35" s="7"/>
    </row>
    <row r="36" spans="2:5">
      <c r="D36" s="5" t="s">
        <v>145</v>
      </c>
      <c r="E36" s="7" t="s">
        <v>78</v>
      </c>
    </row>
    <row r="37" spans="2:5">
      <c r="E37" s="7" t="s">
        <v>94</v>
      </c>
    </row>
    <row r="38" spans="2:5">
      <c r="E38" s="7" t="s">
        <v>79</v>
      </c>
    </row>
    <row r="40" spans="2:5" ht="14.45" customHeight="1">
      <c r="D40" s="5" t="s">
        <v>146</v>
      </c>
      <c r="E40" s="7" t="s">
        <v>84</v>
      </c>
    </row>
    <row r="41" spans="2:5">
      <c r="E41" s="7" t="s">
        <v>85</v>
      </c>
    </row>
    <row r="42" spans="2:5">
      <c r="E42" s="7" t="s">
        <v>86</v>
      </c>
    </row>
    <row r="43" spans="2:5">
      <c r="E43" s="7" t="s">
        <v>87</v>
      </c>
    </row>
    <row r="44" spans="2:5">
      <c r="E44" s="7" t="s">
        <v>88</v>
      </c>
    </row>
    <row r="45" spans="2:5">
      <c r="E45" s="5" t="s">
        <v>89</v>
      </c>
    </row>
    <row r="47" spans="2:5">
      <c r="B47" s="8" t="s">
        <v>140</v>
      </c>
      <c r="C47" s="7" t="s">
        <v>90</v>
      </c>
      <c r="D47" s="7"/>
    </row>
    <row r="48" spans="2:5">
      <c r="B48" s="7"/>
      <c r="C48" s="7" t="s">
        <v>91</v>
      </c>
      <c r="D48" s="7"/>
    </row>
    <row r="49" spans="2:5">
      <c r="B49" s="7"/>
      <c r="C49" s="7" t="s">
        <v>93</v>
      </c>
      <c r="D49" s="7"/>
    </row>
    <row r="50" spans="2:5">
      <c r="B50" s="7"/>
      <c r="C50" s="7"/>
      <c r="D50" s="7"/>
    </row>
    <row r="51" spans="2:5" ht="15">
      <c r="D51" s="5" t="s">
        <v>145</v>
      </c>
      <c r="E51" s="6" t="s">
        <v>92</v>
      </c>
    </row>
    <row r="52" spans="2:5" ht="15">
      <c r="E52" s="6" t="s">
        <v>95</v>
      </c>
    </row>
    <row r="54" spans="2:5">
      <c r="D54" s="5" t="s">
        <v>146</v>
      </c>
      <c r="E54" s="7" t="s">
        <v>99</v>
      </c>
    </row>
    <row r="55" spans="2:5">
      <c r="E55" s="7" t="s">
        <v>100</v>
      </c>
    </row>
    <row r="57" spans="2:5">
      <c r="D57" s="5" t="s">
        <v>147</v>
      </c>
      <c r="E57" s="7" t="s">
        <v>105</v>
      </c>
    </row>
    <row r="58" spans="2:5">
      <c r="E58" s="7" t="s">
        <v>106</v>
      </c>
    </row>
    <row r="59" spans="2:5">
      <c r="E59" s="7" t="s">
        <v>107</v>
      </c>
    </row>
    <row r="60" spans="2:5">
      <c r="E60" s="7" t="s">
        <v>108</v>
      </c>
    </row>
    <row r="61" spans="2:5">
      <c r="E61" s="7" t="s">
        <v>109</v>
      </c>
    </row>
    <row r="62" spans="2:5">
      <c r="E62" s="7" t="s">
        <v>110</v>
      </c>
    </row>
    <row r="64" spans="2:5">
      <c r="B64" s="8" t="s">
        <v>141</v>
      </c>
      <c r="C64" s="7" t="s">
        <v>101</v>
      </c>
      <c r="D64" s="7"/>
    </row>
    <row r="65" spans="2:5">
      <c r="B65" s="7"/>
      <c r="C65" s="7" t="s">
        <v>102</v>
      </c>
      <c r="D65" s="7"/>
    </row>
    <row r="66" spans="2:5">
      <c r="B66" s="7"/>
      <c r="C66" s="7"/>
      <c r="D66" s="7"/>
    </row>
    <row r="67" spans="2:5" ht="15">
      <c r="D67" s="5" t="s">
        <v>145</v>
      </c>
      <c r="E67" s="6" t="s">
        <v>104</v>
      </c>
    </row>
    <row r="68" spans="2:5" ht="15">
      <c r="E68" s="6" t="s">
        <v>103</v>
      </c>
    </row>
    <row r="70" spans="2:5">
      <c r="D70" s="5" t="s">
        <v>146</v>
      </c>
      <c r="E70" s="7" t="s">
        <v>111</v>
      </c>
    </row>
    <row r="71" spans="2:5">
      <c r="E71" s="7" t="s">
        <v>112</v>
      </c>
    </row>
    <row r="73" spans="2:5">
      <c r="B73" s="8" t="s">
        <v>142</v>
      </c>
      <c r="C73" s="7" t="s">
        <v>113</v>
      </c>
      <c r="D73" s="7"/>
    </row>
    <row r="74" spans="2:5">
      <c r="B74" s="7"/>
      <c r="C74" s="7" t="s">
        <v>114</v>
      </c>
      <c r="D74" s="7"/>
    </row>
    <row r="75" spans="2:5">
      <c r="B75" s="7"/>
      <c r="C75" s="7" t="s">
        <v>115</v>
      </c>
      <c r="D75" s="7"/>
    </row>
    <row r="76" spans="2:5">
      <c r="B76" s="7"/>
      <c r="C76" s="7" t="s">
        <v>116</v>
      </c>
      <c r="D76" s="7"/>
    </row>
    <row r="77" spans="2:5">
      <c r="B77" s="7"/>
      <c r="C77" s="7" t="s">
        <v>117</v>
      </c>
      <c r="D77" s="7"/>
    </row>
    <row r="79" spans="2:5">
      <c r="B79" s="8" t="s">
        <v>143</v>
      </c>
      <c r="C79" s="7" t="s">
        <v>128</v>
      </c>
      <c r="D79" s="7"/>
    </row>
    <row r="81" spans="1:4">
      <c r="B81" s="8" t="s">
        <v>144</v>
      </c>
      <c r="C81" s="7" t="s">
        <v>118</v>
      </c>
      <c r="D81" s="7"/>
    </row>
    <row r="82" spans="1:4">
      <c r="B82" s="7"/>
      <c r="C82" s="7" t="s">
        <v>119</v>
      </c>
      <c r="D82" s="7"/>
    </row>
    <row r="84" spans="1:4">
      <c r="A84" s="7" t="s">
        <v>120</v>
      </c>
    </row>
    <row r="85" spans="1:4">
      <c r="A85" s="7" t="s">
        <v>121</v>
      </c>
    </row>
    <row r="86" spans="1:4">
      <c r="A86" s="7" t="s">
        <v>122</v>
      </c>
    </row>
    <row r="88" spans="1:4" ht="15">
      <c r="A88" s="6" t="s">
        <v>123</v>
      </c>
    </row>
    <row r="89" spans="1:4" ht="15">
      <c r="A89" s="6" t="s">
        <v>124</v>
      </c>
    </row>
    <row r="90" spans="1:4" ht="15">
      <c r="A90" s="6" t="s">
        <v>125</v>
      </c>
    </row>
    <row r="92" spans="1:4">
      <c r="A92" s="7" t="s">
        <v>126</v>
      </c>
    </row>
    <row r="93" spans="1:4">
      <c r="A93" s="7" t="s">
        <v>127</v>
      </c>
    </row>
  </sheetData>
  <sheetProtection formatCells="0" formatColumns="0" formatRows="0" insertColumns="0" insertRows="0"/>
  <mergeCells count="1">
    <mergeCell ref="A1:L1"/>
  </mergeCells>
  <printOptions horizontalCentered="1"/>
  <pageMargins left="0.5" right="0.5" top="0.5" bottom="0.5" header="0.5" footer="0.5"/>
  <pageSetup orientation="portrait" r:id="rId1"/>
  <headerFooter alignWithMargins="0">
    <oddFooter>&amp;C&amp;"Arial,Regular"&amp;P</oddFooter>
  </headerFooter>
  <rowBreaks count="1" manualBreakCount="1">
    <brk id="50" max="11" man="1"/>
  </rowBreaks>
  <ignoredErrors>
    <ignoredError sqref="B36:B81 B11:B19 B21:B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L90"/>
  <sheetViews>
    <sheetView topLeftCell="A47" zoomScaleNormal="100" workbookViewId="0">
      <selection activeCell="N43" sqref="N43"/>
    </sheetView>
  </sheetViews>
  <sheetFormatPr defaultColWidth="9" defaultRowHeight="15" customHeight="1"/>
  <cols>
    <col min="1" max="1" width="35" style="12" customWidth="1"/>
    <col min="2" max="2" width="34.5703125" style="12" customWidth="1"/>
    <col min="3" max="3" width="13.42578125" style="12" customWidth="1"/>
    <col min="4" max="6" width="12.42578125" style="12" customWidth="1"/>
    <col min="7" max="7" width="15.28515625" style="12" bestFit="1" customWidth="1"/>
    <col min="8" max="8" width="12.5703125" style="12" customWidth="1"/>
    <col min="9" max="10" width="12.42578125" style="12" customWidth="1"/>
    <col min="11" max="11" width="12.5703125" style="12" bestFit="1" customWidth="1"/>
    <col min="12" max="12" width="10.140625" style="12" customWidth="1"/>
    <col min="13" max="15" width="12.5703125" style="12" bestFit="1" customWidth="1"/>
    <col min="16" max="16" width="15.7109375" style="12" bestFit="1" customWidth="1"/>
    <col min="17" max="16384" width="9" style="12"/>
  </cols>
  <sheetData>
    <row r="1" spans="1:12" ht="15" customHeight="1">
      <c r="A1" s="2" t="s">
        <v>129</v>
      </c>
      <c r="B1" s="10"/>
      <c r="C1" s="11"/>
      <c r="K1" s="13"/>
      <c r="L1" s="14"/>
    </row>
    <row r="2" spans="1:12" s="15" customFormat="1">
      <c r="A2" s="15" t="s">
        <v>69</v>
      </c>
      <c r="B2" s="16"/>
      <c r="C2" s="74" t="s">
        <v>162</v>
      </c>
      <c r="D2" s="17"/>
    </row>
    <row r="3" spans="1:12" s="15" customFormat="1">
      <c r="A3" s="15" t="s">
        <v>70</v>
      </c>
      <c r="B3" s="16"/>
      <c r="C3" s="75">
        <v>410000</v>
      </c>
      <c r="D3" s="17"/>
    </row>
    <row r="4" spans="1:12" s="15" customFormat="1" ht="17.25">
      <c r="B4" s="16"/>
      <c r="C4" s="16"/>
      <c r="D4" s="16"/>
      <c r="E4" s="16"/>
      <c r="F4" s="142" t="s">
        <v>497</v>
      </c>
      <c r="G4" s="142"/>
      <c r="H4" s="18" t="s">
        <v>0</v>
      </c>
      <c r="I4" s="1"/>
    </row>
    <row r="5" spans="1:12" s="20" customFormat="1" ht="17.25" customHeight="1">
      <c r="A5" s="19"/>
      <c r="B5" s="19"/>
      <c r="C5" s="98">
        <v>2015</v>
      </c>
      <c r="D5" s="98">
        <v>2016</v>
      </c>
      <c r="E5" s="98">
        <v>2017</v>
      </c>
      <c r="F5" s="138">
        <v>2018</v>
      </c>
      <c r="G5" s="20">
        <v>2019</v>
      </c>
      <c r="H5" s="21">
        <f>+F$5</f>
        <v>2018</v>
      </c>
      <c r="I5" s="21">
        <f>+G$5</f>
        <v>2019</v>
      </c>
    </row>
    <row r="6" spans="1:12" s="20" customFormat="1" ht="17.25" customHeight="1">
      <c r="A6" s="22"/>
      <c r="B6" s="19"/>
      <c r="C6" s="19"/>
      <c r="D6" s="19"/>
      <c r="E6" s="19"/>
      <c r="H6" s="21"/>
      <c r="I6" s="21"/>
    </row>
    <row r="7" spans="1:12" s="21" customFormat="1" ht="17.25" customHeight="1"/>
    <row r="8" spans="1:12" ht="15" customHeight="1">
      <c r="A8" s="23" t="s">
        <v>130</v>
      </c>
    </row>
    <row r="9" spans="1:12" ht="15" customHeight="1">
      <c r="A9" s="24" t="s">
        <v>48</v>
      </c>
      <c r="F9" s="25"/>
      <c r="G9" s="25"/>
    </row>
    <row r="10" spans="1:12" ht="15" customHeight="1" thickBot="1">
      <c r="B10" s="26" t="s">
        <v>41</v>
      </c>
      <c r="C10" s="116">
        <v>121181802</v>
      </c>
      <c r="D10" s="116">
        <v>125254529.07000002</v>
      </c>
      <c r="E10" s="116">
        <v>138620627</v>
      </c>
      <c r="F10" s="123">
        <f>SUMIFS(Table16[GG Tot],Table16[Category],'Data Input'!$B10,Table16[Year],'Data Input'!$F$5)</f>
        <v>144220328</v>
      </c>
      <c r="G10" s="123">
        <f>SUMIFS(Table16[GG Tot],Table16[Category],'Data Input'!$B10,Table16[Year],'Data Input'!$G$5)</f>
        <v>156237265</v>
      </c>
      <c r="H10" s="122">
        <f>ROUND(F10/F$76,2)</f>
        <v>220.59</v>
      </c>
      <c r="I10" s="122">
        <f>ROUND(G10/G$76,2)</f>
        <v>237.82</v>
      </c>
    </row>
    <row r="11" spans="1:12" ht="15" customHeight="1" thickTop="1" thickBot="1">
      <c r="B11" s="26" t="s">
        <v>415</v>
      </c>
      <c r="C11" s="116">
        <v>2492524</v>
      </c>
      <c r="D11" s="116">
        <v>851232.9</v>
      </c>
      <c r="E11" s="116">
        <v>920977</v>
      </c>
      <c r="F11" s="123">
        <f>SUMIFS(Table16[GG Tot],Table16[Category],'Data Input'!$B11,Table16[Year],'Data Input'!$F$5)</f>
        <v>988465</v>
      </c>
      <c r="G11" s="123">
        <f>SUMIFS(Table16[GG Tot],Table16[Category],'Data Input'!$B11,Table16[Year],'Data Input'!$G$5)</f>
        <v>1049928</v>
      </c>
      <c r="H11" s="122">
        <f t="shared" ref="H11:H20" si="0">ROUND(F11/F$76,2)</f>
        <v>1.51</v>
      </c>
      <c r="I11" s="122">
        <f t="shared" ref="I11:I20" si="1">ROUND(G11/G$76,2)</f>
        <v>1.6</v>
      </c>
    </row>
    <row r="12" spans="1:12" ht="15" customHeight="1" thickTop="1" thickBot="1">
      <c r="A12" s="27"/>
      <c r="B12" s="26" t="s">
        <v>416</v>
      </c>
      <c r="C12" s="116">
        <v>18879722</v>
      </c>
      <c r="D12" s="116">
        <v>15792364.17</v>
      </c>
      <c r="E12" s="116">
        <v>16711337</v>
      </c>
      <c r="F12" s="123">
        <f>SUMIFS(Table16[GG Tot],Table16[Category],'Data Input'!$B12,Table16[Year],'Data Input'!$F$5)</f>
        <v>23683216</v>
      </c>
      <c r="G12" s="123">
        <f>SUMIFS(Table16[GG Tot],Table16[Category],'Data Input'!$B12,Table16[Year],'Data Input'!$G$5)</f>
        <v>23996528</v>
      </c>
      <c r="H12" s="122">
        <f t="shared" si="0"/>
        <v>36.22</v>
      </c>
      <c r="I12" s="122">
        <f t="shared" si="1"/>
        <v>36.53</v>
      </c>
    </row>
    <row r="13" spans="1:12" ht="15" customHeight="1" thickTop="1" thickBot="1">
      <c r="A13" s="27"/>
      <c r="B13" s="26" t="s">
        <v>424</v>
      </c>
      <c r="C13" s="116">
        <v>49040850</v>
      </c>
      <c r="D13" s="116">
        <v>46312843.969999999</v>
      </c>
      <c r="E13" s="116">
        <v>51076496</v>
      </c>
      <c r="F13" s="123">
        <f>SUMIFS(Table16[GG Tot],Table16[Category],'Data Input'!$B13,Table16[Year],'Data Input'!$F$5)</f>
        <v>42054752</v>
      </c>
      <c r="G13" s="123">
        <f>SUMIFS(Table16[GG Tot],Table16[Category],'Data Input'!$B13,Table16[Year],'Data Input'!$G$5)</f>
        <v>50258699</v>
      </c>
      <c r="H13" s="122">
        <f t="shared" si="0"/>
        <v>64.319999999999993</v>
      </c>
      <c r="I13" s="122">
        <f t="shared" si="1"/>
        <v>76.5</v>
      </c>
    </row>
    <row r="14" spans="1:12" ht="15" customHeight="1" thickTop="1" thickBot="1">
      <c r="A14" s="26" t="s">
        <v>495</v>
      </c>
      <c r="B14" s="26" t="s">
        <v>44</v>
      </c>
      <c r="C14" s="116">
        <v>1631933</v>
      </c>
      <c r="D14" s="116">
        <v>1910018.69</v>
      </c>
      <c r="E14" s="116">
        <v>19176769</v>
      </c>
      <c r="F14" s="123">
        <f>SUMIFS(Table16[GG Tot],Table16[Category],'Data Input'!$A14,Table16[Year],'Data Input'!$F$5)</f>
        <v>1996129</v>
      </c>
      <c r="G14" s="123">
        <f>SUMIFS(Table16[GG Tot],Table16[Category],'Data Input'!$A14,Table16[Year],'Data Input'!$G$5)</f>
        <v>3009823</v>
      </c>
      <c r="H14" s="122">
        <f t="shared" si="0"/>
        <v>3.05</v>
      </c>
      <c r="I14" s="122">
        <f t="shared" si="1"/>
        <v>4.58</v>
      </c>
    </row>
    <row r="15" spans="1:12" ht="15" customHeight="1" thickTop="1" thickBot="1">
      <c r="A15" s="27"/>
      <c r="B15" s="26" t="s">
        <v>45</v>
      </c>
      <c r="C15" s="116">
        <v>29972430</v>
      </c>
      <c r="D15" s="116">
        <v>42904167.659999996</v>
      </c>
      <c r="E15" s="116">
        <v>30714783</v>
      </c>
      <c r="F15" s="123">
        <f>SUMIFS(Table16[GG Tot],Table16[Category],'Data Input'!$B15,Table16[Year],'Data Input'!$F$5)</f>
        <v>51591122</v>
      </c>
      <c r="G15" s="123">
        <f>SUMIFS(Table16[GG Tot],Table16[Category],'Data Input'!$B15,Table16[Year],'Data Input'!$G$5)</f>
        <v>54057789</v>
      </c>
      <c r="H15" s="122">
        <f t="shared" si="0"/>
        <v>78.91</v>
      </c>
      <c r="I15" s="122">
        <f t="shared" si="1"/>
        <v>82.29</v>
      </c>
    </row>
    <row r="16" spans="1:12" ht="15" customHeight="1" thickTop="1" thickBot="1">
      <c r="A16" s="27"/>
      <c r="B16" s="26" t="s">
        <v>496</v>
      </c>
      <c r="C16" s="116">
        <v>710401</v>
      </c>
      <c r="D16" s="116">
        <v>825447.65999999992</v>
      </c>
      <c r="E16" s="116">
        <v>956362</v>
      </c>
      <c r="F16" s="123">
        <f>SUMIFS(Table16[GG Tot],Table16[Category],'Data Input'!$B16,Table16[Year],'Data Input'!$F$5)</f>
        <v>916355</v>
      </c>
      <c r="G16" s="123">
        <f>SUMIFS(Table16[GG Tot],Table16[Category],'Data Input'!$B16,Table16[Year],'Data Input'!$G$5)</f>
        <v>2126338</v>
      </c>
      <c r="H16" s="122">
        <f t="shared" si="0"/>
        <v>1.4</v>
      </c>
      <c r="I16" s="122">
        <f t="shared" si="1"/>
        <v>3.24</v>
      </c>
    </row>
    <row r="17" spans="1:9" ht="15" customHeight="1" thickTop="1" thickBot="1">
      <c r="B17" s="26" t="s">
        <v>46</v>
      </c>
      <c r="C17" s="116">
        <v>13897010</v>
      </c>
      <c r="D17" s="116">
        <v>14169903.370000001</v>
      </c>
      <c r="E17" s="116">
        <v>14380603</v>
      </c>
      <c r="F17" s="123">
        <f>SUMIFS(Table16[GG Tot],Table16[Category],'Data Input'!$B17,Table16[Year],'Data Input'!$F$5)</f>
        <v>13225835</v>
      </c>
      <c r="G17" s="123">
        <f>SUMIFS(Table16[GG Tot],Table16[Category],'Data Input'!$B17,Table16[Year],'Data Input'!$G$5)</f>
        <v>14149891</v>
      </c>
      <c r="H17" s="122">
        <f t="shared" si="0"/>
        <v>20.23</v>
      </c>
      <c r="I17" s="122">
        <f t="shared" si="1"/>
        <v>21.54</v>
      </c>
    </row>
    <row r="18" spans="1:9" ht="15" customHeight="1" thickTop="1" thickBot="1">
      <c r="B18" s="26" t="s">
        <v>437</v>
      </c>
      <c r="C18" s="116">
        <v>29928742</v>
      </c>
      <c r="D18" s="116">
        <v>13249389.210000001</v>
      </c>
      <c r="E18" s="116">
        <v>10055217</v>
      </c>
      <c r="F18" s="123">
        <f>SUMIFS(Table16[GG Tot],Table16[Category],'Data Input'!$B18,Table16[Year],'Data Input'!$F$5)</f>
        <v>18713293</v>
      </c>
      <c r="G18" s="123">
        <f>SUMIFS(Table16[GG Tot],Table16[Category],'Data Input'!$B18,Table16[Year],'Data Input'!$G$5)</f>
        <v>14697881</v>
      </c>
      <c r="H18" s="122">
        <f t="shared" si="0"/>
        <v>28.62</v>
      </c>
      <c r="I18" s="122">
        <f t="shared" si="1"/>
        <v>22.37</v>
      </c>
    </row>
    <row r="19" spans="1:9" ht="15" customHeight="1" thickTop="1" thickBot="1">
      <c r="B19" s="26" t="s">
        <v>397</v>
      </c>
      <c r="C19" s="116">
        <v>58399027</v>
      </c>
      <c r="D19" s="116">
        <v>75615053.129999995</v>
      </c>
      <c r="E19" s="116">
        <v>105023096</v>
      </c>
      <c r="F19" s="123">
        <f>SUMIFS(Table16[GG Tot],Table16[Category],'Data Input'!$B19,Table16[Year],'Data Input'!$F$5)</f>
        <v>61316876</v>
      </c>
      <c r="G19" s="123">
        <f>SUMIFS(Table16[GG Tot],Table16[Category],'Data Input'!$B19,Table16[Year],'Data Input'!$G$5)</f>
        <v>91737751</v>
      </c>
      <c r="H19" s="122">
        <f t="shared" si="0"/>
        <v>93.79</v>
      </c>
      <c r="I19" s="122">
        <f t="shared" si="1"/>
        <v>139.63999999999999</v>
      </c>
    </row>
    <row r="20" spans="1:9" ht="15" customHeight="1" thickTop="1">
      <c r="B20" s="28" t="s">
        <v>47</v>
      </c>
      <c r="C20" s="29">
        <v>326134441</v>
      </c>
      <c r="D20" s="29">
        <v>336884949.83000004</v>
      </c>
      <c r="E20" s="29">
        <v>387636267</v>
      </c>
      <c r="F20" s="29">
        <f t="shared" ref="F20:G20" si="2">SUM(F10:F19)</f>
        <v>358706371</v>
      </c>
      <c r="G20" s="29">
        <f t="shared" si="2"/>
        <v>411321893</v>
      </c>
      <c r="H20" s="29">
        <f t="shared" si="0"/>
        <v>548.66</v>
      </c>
      <c r="I20" s="29">
        <f t="shared" si="1"/>
        <v>626.1</v>
      </c>
    </row>
    <row r="21" spans="1:9" ht="15" customHeight="1">
      <c r="A21" s="24" t="s">
        <v>5</v>
      </c>
    </row>
    <row r="22" spans="1:9" ht="15" customHeight="1" thickBot="1">
      <c r="B22" s="26" t="s">
        <v>50</v>
      </c>
      <c r="C22" s="116">
        <v>33111086</v>
      </c>
      <c r="D22" s="116">
        <v>33413748.419999998</v>
      </c>
      <c r="E22" s="116">
        <v>40622907</v>
      </c>
      <c r="F22" s="123">
        <f>SUMIFS(Table16[GG Tot],Table16[Category],'Data Input'!$B22,Table16[Year],'Data Input'!$F$5)</f>
        <v>32085439</v>
      </c>
      <c r="G22" s="123">
        <f>SUMIFS(Table16[GG Tot],Table16[Category],'Data Input'!$B22,Table16[Year],'Data Input'!$G$5)</f>
        <v>33495272</v>
      </c>
      <c r="H22" s="122">
        <f t="shared" ref="H22:H34" si="3">ROUND(F22/F$76,2)</f>
        <v>49.08</v>
      </c>
      <c r="I22" s="122">
        <f t="shared" ref="I22:I34" si="4">ROUND(G22/G$76,2)</f>
        <v>50.99</v>
      </c>
    </row>
    <row r="23" spans="1:9" ht="15" customHeight="1" thickTop="1" thickBot="1">
      <c r="B23" s="26" t="s">
        <v>153</v>
      </c>
      <c r="C23" s="116">
        <v>34287911</v>
      </c>
      <c r="D23" s="116">
        <v>37838414.720000006</v>
      </c>
      <c r="E23" s="116">
        <v>35159912</v>
      </c>
      <c r="F23" s="123">
        <f>SUMIFS(Table16[GG Tot],Table16[Category],'Data Input'!$B23,Table16[Year],'Data Input'!$F$5)</f>
        <v>39836275</v>
      </c>
      <c r="G23" s="123">
        <f>SUMIFS(Table16[GG Tot],Table16[Category],'Data Input'!$B23,Table16[Year],'Data Input'!$G$5)</f>
        <v>42277630</v>
      </c>
      <c r="H23" s="122">
        <f t="shared" si="3"/>
        <v>60.93</v>
      </c>
      <c r="I23" s="122">
        <f t="shared" si="4"/>
        <v>64.349999999999994</v>
      </c>
    </row>
    <row r="24" spans="1:9" ht="15" customHeight="1" thickTop="1" thickBot="1">
      <c r="B24" s="26" t="s">
        <v>219</v>
      </c>
      <c r="C24" s="116">
        <v>67958676</v>
      </c>
      <c r="D24" s="116">
        <v>76149242.079999998</v>
      </c>
      <c r="E24" s="116">
        <v>79877862</v>
      </c>
      <c r="F24" s="123">
        <f>SUMIFS(Table16[GG Tot],Table16[Category],'Data Input'!$B24,Table16[Year],'Data Input'!$F$5)</f>
        <v>81106209</v>
      </c>
      <c r="G24" s="123">
        <f>SUMIFS(Table16[GG Tot],Table16[Category],'Data Input'!$B24,Table16[Year],'Data Input'!$G$5)</f>
        <v>85587751</v>
      </c>
      <c r="H24" s="122">
        <f t="shared" si="3"/>
        <v>124.06</v>
      </c>
      <c r="I24" s="122">
        <f t="shared" si="4"/>
        <v>130.28</v>
      </c>
    </row>
    <row r="25" spans="1:9" ht="15" hidden="1" customHeight="1">
      <c r="B25" s="26" t="s">
        <v>40</v>
      </c>
      <c r="C25" s="116">
        <v>0</v>
      </c>
      <c r="D25" s="116">
        <v>0</v>
      </c>
      <c r="E25" s="116">
        <v>0</v>
      </c>
      <c r="F25" s="123">
        <f>SUMIFS(Table16[GG Tot],Table16[Category],'Data Input'!$B25,Table16[Year],'Data Input'!$F$5)</f>
        <v>0</v>
      </c>
      <c r="G25" s="123">
        <f>SUMIFS(Table16[GG Tot],Table16[Category],'Data Input'!$B25,Table16[Year],'Data Input'!$G$5)</f>
        <v>0</v>
      </c>
      <c r="H25" s="122">
        <f t="shared" si="3"/>
        <v>0</v>
      </c>
      <c r="I25" s="122">
        <f t="shared" si="4"/>
        <v>0</v>
      </c>
    </row>
    <row r="26" spans="1:9" ht="15" customHeight="1" thickTop="1" thickBot="1">
      <c r="B26" s="26" t="s">
        <v>399</v>
      </c>
      <c r="C26" s="116">
        <v>0</v>
      </c>
      <c r="D26" s="116">
        <v>0</v>
      </c>
      <c r="E26" s="116">
        <v>0</v>
      </c>
      <c r="F26" s="123">
        <f>SUMIFS(Table16[GG Tot],Table16[Category],'Data Input'!$B26,Table16[Year],'Data Input'!$F$5)</f>
        <v>0</v>
      </c>
      <c r="G26" s="123">
        <f>SUMIFS(Table16[GG Tot],Table16[Category],'Data Input'!$B26,Table16[Year],'Data Input'!$G$5)</f>
        <v>683478</v>
      </c>
      <c r="H26" s="122">
        <f t="shared" si="3"/>
        <v>0</v>
      </c>
      <c r="I26" s="122">
        <f t="shared" si="4"/>
        <v>1.04</v>
      </c>
    </row>
    <row r="27" spans="1:9" ht="15" customHeight="1" thickTop="1" thickBot="1">
      <c r="B27" s="26" t="s">
        <v>52</v>
      </c>
      <c r="C27" s="116">
        <v>80981177</v>
      </c>
      <c r="D27" s="116">
        <v>73433640.229999989</v>
      </c>
      <c r="E27" s="116">
        <v>76209699</v>
      </c>
      <c r="F27" s="123">
        <f>SUMIFS(Table16[GG Tot],Table16[Category],'Data Input'!$B27,Table16[Year],'Data Input'!$F$5)</f>
        <v>77226809</v>
      </c>
      <c r="G27" s="123">
        <f>SUMIFS(Table16[GG Tot],Table16[Category],'Data Input'!$B27,Table16[Year],'Data Input'!$G$5)</f>
        <v>82914380</v>
      </c>
      <c r="H27" s="122">
        <f t="shared" si="3"/>
        <v>118.12</v>
      </c>
      <c r="I27" s="122">
        <f t="shared" si="4"/>
        <v>126.21</v>
      </c>
    </row>
    <row r="28" spans="1:9" ht="15" customHeight="1" thickTop="1" thickBot="1">
      <c r="B28" s="26" t="s">
        <v>400</v>
      </c>
      <c r="C28" s="116">
        <v>18003748</v>
      </c>
      <c r="D28" s="116">
        <v>10316282.789999999</v>
      </c>
      <c r="E28" s="116">
        <v>12558039</v>
      </c>
      <c r="F28" s="123">
        <f>SUMIFS(Table16[GG Tot],Table16[Category],'Data Input'!$B28,Table16[Year],'Data Input'!$F$5)</f>
        <v>14173344</v>
      </c>
      <c r="G28" s="123">
        <f>SUMIFS(Table16[GG Tot],Table16[Category],'Data Input'!$B28,Table16[Year],'Data Input'!$G$5)</f>
        <v>11067526</v>
      </c>
      <c r="H28" s="122">
        <f t="shared" si="3"/>
        <v>21.68</v>
      </c>
      <c r="I28" s="122">
        <f t="shared" si="4"/>
        <v>16.850000000000001</v>
      </c>
    </row>
    <row r="29" spans="1:9" ht="15" customHeight="1" thickTop="1" thickBot="1">
      <c r="B29" s="26" t="s">
        <v>53</v>
      </c>
      <c r="C29" s="116">
        <v>1651075</v>
      </c>
      <c r="D29" s="116">
        <v>7122968.3800000008</v>
      </c>
      <c r="E29" s="116">
        <v>14547986</v>
      </c>
      <c r="F29" s="123">
        <f>SUMIFS(Table16[GG Tot],Table16[Category],'Data Input'!$B29,Table16[Year],'Data Input'!$F$5)</f>
        <v>15111676</v>
      </c>
      <c r="G29" s="123">
        <f>SUMIFS(Table16[GG Tot],Table16[Category],'Data Input'!$B29,Table16[Year],'Data Input'!$G$5)</f>
        <v>16264910</v>
      </c>
      <c r="H29" s="122">
        <f t="shared" si="3"/>
        <v>23.11</v>
      </c>
      <c r="I29" s="122">
        <f t="shared" si="4"/>
        <v>24.76</v>
      </c>
    </row>
    <row r="30" spans="1:9" ht="15" customHeight="1" thickTop="1" thickBot="1">
      <c r="B30" s="26" t="s">
        <v>474</v>
      </c>
      <c r="C30" s="116">
        <v>27189868</v>
      </c>
      <c r="D30" s="116">
        <v>30982196.619999997</v>
      </c>
      <c r="E30" s="116">
        <v>67892809</v>
      </c>
      <c r="F30" s="123">
        <f>SUMIFS(Table16[GG Tot],Table16[Category],'Data Input'!$B30,Table16[Year],'Data Input'!$F$5)</f>
        <v>39284540</v>
      </c>
      <c r="G30" s="123">
        <f>SUMIFS(Table16[GG Tot],Table16[Category],'Data Input'!$B30,Table16[Year],'Data Input'!$G$5)</f>
        <v>53186974</v>
      </c>
      <c r="H30" s="122">
        <f t="shared" si="3"/>
        <v>60.09</v>
      </c>
      <c r="I30" s="122">
        <f t="shared" si="4"/>
        <v>80.959999999999994</v>
      </c>
    </row>
    <row r="31" spans="1:9" ht="15" customHeight="1" thickTop="1" thickBot="1">
      <c r="B31" s="26" t="s">
        <v>54</v>
      </c>
      <c r="C31" s="116"/>
      <c r="D31" s="116"/>
      <c r="E31" s="116">
        <v>0</v>
      </c>
      <c r="F31" s="123">
        <f>SUMIFS(Table16[GG Tot],Table16[Category],'Data Input'!$B31,Table16[Year],'Data Input'!$F$5)</f>
        <v>0</v>
      </c>
      <c r="G31" s="123">
        <f>SUMIFS(Table16[GG Tot],Table16[Category],'Data Input'!$B31,Table16[Year],'Data Input'!$G$5)</f>
        <v>0</v>
      </c>
      <c r="H31" s="122">
        <f t="shared" si="3"/>
        <v>0</v>
      </c>
      <c r="I31" s="122">
        <f t="shared" si="4"/>
        <v>0</v>
      </c>
    </row>
    <row r="32" spans="1:9" ht="15" customHeight="1" thickTop="1" thickBot="1">
      <c r="B32" s="26" t="s">
        <v>398</v>
      </c>
      <c r="C32" s="116">
        <v>49940296</v>
      </c>
      <c r="D32" s="116">
        <v>46516382.979999997</v>
      </c>
      <c r="E32" s="116">
        <v>49059368</v>
      </c>
      <c r="F32" s="123">
        <f>SUMIFS(Table16[GG Tot],Table16[Category],'Data Input'!$B32,Table16[Year],'Data Input'!$F$5)</f>
        <v>57521877</v>
      </c>
      <c r="G32" s="123">
        <f>SUMIFS(Table16[GG Tot],Table16[Category],'Data Input'!$B32,Table16[Year],'Data Input'!$G$5)</f>
        <v>65891389</v>
      </c>
      <c r="H32" s="122">
        <f t="shared" si="3"/>
        <v>87.98</v>
      </c>
      <c r="I32" s="122">
        <f t="shared" si="4"/>
        <v>100.3</v>
      </c>
    </row>
    <row r="33" spans="1:9" ht="15" customHeight="1" thickTop="1">
      <c r="B33" s="27" t="s">
        <v>49</v>
      </c>
      <c r="C33" s="29">
        <v>313123837</v>
      </c>
      <c r="D33" s="29">
        <v>315772876.21999997</v>
      </c>
      <c r="E33" s="29">
        <v>375928582</v>
      </c>
      <c r="F33" s="29">
        <f t="shared" ref="F33:G33" si="5">SUM(F22:F32)</f>
        <v>356346169</v>
      </c>
      <c r="G33" s="29">
        <f t="shared" si="5"/>
        <v>391369310</v>
      </c>
      <c r="H33" s="29">
        <f t="shared" si="3"/>
        <v>545.04999999999995</v>
      </c>
      <c r="I33" s="29">
        <f t="shared" si="4"/>
        <v>595.73</v>
      </c>
    </row>
    <row r="34" spans="1:9" ht="15.75" customHeight="1" thickBot="1">
      <c r="B34" s="12" t="s">
        <v>56</v>
      </c>
      <c r="C34" s="30">
        <v>13010604</v>
      </c>
      <c r="D34" s="30">
        <v>21112073.610000074</v>
      </c>
      <c r="E34" s="30">
        <v>11707685</v>
      </c>
      <c r="F34" s="30">
        <f t="shared" ref="F34:G34" si="6">+F20-F33</f>
        <v>2360202</v>
      </c>
      <c r="G34" s="30">
        <f t="shared" si="6"/>
        <v>19952583</v>
      </c>
      <c r="H34" s="30">
        <f t="shared" si="3"/>
        <v>3.61</v>
      </c>
      <c r="I34" s="30">
        <f t="shared" si="4"/>
        <v>30.37</v>
      </c>
    </row>
    <row r="35" spans="1:9" ht="15.75" customHeight="1" thickTop="1">
      <c r="A35" s="23" t="s">
        <v>57</v>
      </c>
    </row>
    <row r="36" spans="1:9" ht="10.5" customHeight="1">
      <c r="H36" s="21"/>
      <c r="I36" s="21"/>
    </row>
    <row r="37" spans="1:9" ht="15" customHeight="1" thickBot="1">
      <c r="B37" s="99" t="s">
        <v>379</v>
      </c>
      <c r="C37" s="118">
        <v>1298984</v>
      </c>
      <c r="D37" s="118">
        <v>1079482</v>
      </c>
      <c r="E37" s="118">
        <v>1596171</v>
      </c>
      <c r="F37" s="123">
        <f>SUMIFS(Table16[GG Tot],Table16[Category],'Data Input'!$B37,Table16[Year],'Data Input'!$F$5)</f>
        <v>1779507</v>
      </c>
      <c r="G37" s="123">
        <f>SUMIFS(Table16[GG Tot],Table16[Category],'Data Input'!$B37,Table16[Year],'Data Input'!$G$5)</f>
        <v>1298033</v>
      </c>
      <c r="H37" s="122">
        <f t="shared" ref="H37:H42" si="7">ROUND(F37/F$76,2)</f>
        <v>2.72</v>
      </c>
      <c r="I37" s="122">
        <f t="shared" ref="I37:I42" si="8">ROUND(G37/G$76,2)</f>
        <v>1.98</v>
      </c>
    </row>
    <row r="38" spans="1:9" ht="15" customHeight="1" thickTop="1" thickBot="1">
      <c r="B38" s="12" t="s">
        <v>32</v>
      </c>
      <c r="C38" s="119">
        <v>12202392</v>
      </c>
      <c r="D38" s="119">
        <v>30766471</v>
      </c>
      <c r="E38" s="119">
        <v>42176419</v>
      </c>
      <c r="F38" s="123">
        <f>SUMIFS(Table16[GG Tot],Table16[Category],'Data Input'!$B38,Table16[Year],'Data Input'!$F$5)</f>
        <v>27622244</v>
      </c>
      <c r="G38" s="123">
        <f>SUMIFS(Table16[GG Tot],Table16[Category],'Data Input'!$B38,Table16[Year],'Data Input'!$G$5)</f>
        <v>42164426</v>
      </c>
      <c r="H38" s="122">
        <f t="shared" si="7"/>
        <v>42.25</v>
      </c>
      <c r="I38" s="122">
        <f t="shared" si="8"/>
        <v>64.180000000000007</v>
      </c>
    </row>
    <row r="39" spans="1:9" ht="15" customHeight="1" thickTop="1" thickBot="1">
      <c r="B39" s="12" t="s">
        <v>20</v>
      </c>
      <c r="C39" s="119">
        <v>24916354</v>
      </c>
      <c r="D39" s="119">
        <v>26349993</v>
      </c>
      <c r="E39" s="119">
        <v>25524542</v>
      </c>
      <c r="F39" s="123">
        <f>SUMIFS(Table16[GG Tot],Table16[Category],'Data Input'!$B39,Table16[Year],'Data Input'!$F$5)</f>
        <v>26635550</v>
      </c>
      <c r="G39" s="123">
        <f>SUMIFS(Table16[GG Tot],Table16[Category],'Data Input'!$B39,Table16[Year],'Data Input'!$G$5)</f>
        <v>27513807</v>
      </c>
      <c r="H39" s="122">
        <f t="shared" si="7"/>
        <v>40.74</v>
      </c>
      <c r="I39" s="122">
        <f t="shared" si="8"/>
        <v>41.88</v>
      </c>
    </row>
    <row r="40" spans="1:9" ht="15" customHeight="1" thickTop="1" thickBot="1">
      <c r="B40" s="12" t="s">
        <v>25</v>
      </c>
      <c r="C40" s="119">
        <v>19571880</v>
      </c>
      <c r="D40" s="119">
        <v>21613570</v>
      </c>
      <c r="E40" s="119">
        <v>20717767</v>
      </c>
      <c r="F40" s="123">
        <f>SUMIFS(Table16[GG Tot],Table16[Category],'Data Input'!$B40,Table16[Year],'Data Input'!$F$5)</f>
        <v>35623600</v>
      </c>
      <c r="G40" s="123">
        <f>SUMIFS(Table16[GG Tot],Table16[Category],'Data Input'!$B40,Table16[Year],'Data Input'!$G$5)</f>
        <v>35975433</v>
      </c>
      <c r="H40" s="122">
        <f t="shared" si="7"/>
        <v>54.49</v>
      </c>
      <c r="I40" s="122">
        <f t="shared" si="8"/>
        <v>54.76</v>
      </c>
    </row>
    <row r="41" spans="1:9" ht="15" customHeight="1" thickTop="1" thickBot="1">
      <c r="B41" s="12" t="s">
        <v>177</v>
      </c>
      <c r="C41" s="119">
        <v>43277242</v>
      </c>
      <c r="D41" s="119">
        <v>42569416</v>
      </c>
      <c r="E41" s="119">
        <v>44071718</v>
      </c>
      <c r="F41" s="123">
        <f>SUMIFS(Table16[GG Tot],Table16[Category],'Data Input'!$B41,Table16[Year],'Data Input'!$F$5)</f>
        <v>44785918</v>
      </c>
      <c r="G41" s="123">
        <f>SUMIFS(Table16[GG Tot],Table16[Category],'Data Input'!$B41,Table16[Year],'Data Input'!$G$5)</f>
        <v>49447703</v>
      </c>
      <c r="H41" s="122">
        <f t="shared" si="7"/>
        <v>68.5</v>
      </c>
      <c r="I41" s="122">
        <f t="shared" si="8"/>
        <v>75.27</v>
      </c>
    </row>
    <row r="42" spans="1:9" ht="15.75" customHeight="1" thickTop="1" thickBot="1">
      <c r="B42" s="31" t="s">
        <v>58</v>
      </c>
      <c r="C42" s="30">
        <v>101266852</v>
      </c>
      <c r="D42" s="30">
        <v>122378932</v>
      </c>
      <c r="E42" s="30">
        <v>134086617</v>
      </c>
      <c r="F42" s="30">
        <f t="shared" ref="F42:G42" si="9">SUM(F37:F41)</f>
        <v>136446819</v>
      </c>
      <c r="G42" s="30">
        <f t="shared" si="9"/>
        <v>156399402</v>
      </c>
      <c r="H42" s="32">
        <f t="shared" si="7"/>
        <v>208.7</v>
      </c>
      <c r="I42" s="32">
        <f t="shared" si="8"/>
        <v>238.07</v>
      </c>
    </row>
    <row r="43" spans="1:9" ht="15.75" customHeight="1" thickTop="1"/>
    <row r="45" spans="1:9" ht="17.25" customHeight="1">
      <c r="A45" s="23" t="s">
        <v>13</v>
      </c>
      <c r="F45" s="33"/>
      <c r="G45" s="33"/>
      <c r="H45" s="34"/>
      <c r="I45" s="34"/>
    </row>
    <row r="46" spans="1:9" ht="17.25" customHeight="1">
      <c r="A46" s="24" t="s">
        <v>33</v>
      </c>
      <c r="H46" s="21"/>
      <c r="I46" s="21"/>
    </row>
    <row r="47" spans="1:9" ht="17.25" customHeight="1">
      <c r="A47" s="12" t="s">
        <v>38</v>
      </c>
      <c r="C47" s="127">
        <v>42369</v>
      </c>
      <c r="D47" s="127">
        <v>42735</v>
      </c>
      <c r="E47" s="127">
        <v>43100</v>
      </c>
      <c r="F47" s="127">
        <f>E47+365</f>
        <v>43465</v>
      </c>
      <c r="G47" s="127">
        <f>F47+365</f>
        <v>43830</v>
      </c>
      <c r="H47" s="34"/>
      <c r="I47" s="21"/>
    </row>
    <row r="48" spans="1:9" ht="15" customHeight="1">
      <c r="A48" s="140" t="s">
        <v>499</v>
      </c>
      <c r="B48" s="35" t="s">
        <v>10</v>
      </c>
      <c r="C48" s="116">
        <v>771969061</v>
      </c>
      <c r="D48" s="116">
        <v>813830324</v>
      </c>
      <c r="E48" s="116">
        <v>854060919</v>
      </c>
      <c r="F48" s="124">
        <v>867800296</v>
      </c>
      <c r="G48" s="124">
        <v>915041306</v>
      </c>
    </row>
    <row r="49" spans="1:9" ht="15" customHeight="1">
      <c r="B49" s="35" t="s">
        <v>35</v>
      </c>
      <c r="C49" s="116">
        <v>803932291</v>
      </c>
      <c r="D49" s="116">
        <v>824953244</v>
      </c>
      <c r="E49" s="116">
        <v>864694293</v>
      </c>
      <c r="F49" s="124">
        <v>907158199</v>
      </c>
      <c r="G49" s="124">
        <v>938534207</v>
      </c>
    </row>
    <row r="50" spans="1:9" ht="15" customHeight="1">
      <c r="B50" s="35" t="s">
        <v>2</v>
      </c>
      <c r="C50" s="12">
        <v>31963230</v>
      </c>
      <c r="D50" s="12">
        <v>11122920</v>
      </c>
      <c r="E50" s="12">
        <v>10633374</v>
      </c>
      <c r="F50" s="125">
        <f t="shared" ref="F50:G50" si="10">+F49-F48</f>
        <v>39357903</v>
      </c>
      <c r="G50" s="125">
        <f t="shared" si="10"/>
        <v>23492901</v>
      </c>
      <c r="H50" s="36">
        <f>ROUND(F50/F$76,2)</f>
        <v>60.2</v>
      </c>
      <c r="I50" s="36">
        <f>ROUND(G50/G$76,2)</f>
        <v>35.76</v>
      </c>
    </row>
    <row r="51" spans="1:9" ht="15" customHeight="1">
      <c r="A51" s="27"/>
      <c r="B51" s="12" t="s">
        <v>26</v>
      </c>
      <c r="C51" s="37">
        <v>0.96024139052775026</v>
      </c>
      <c r="D51" s="37">
        <v>0.98651690858736718</v>
      </c>
      <c r="E51" s="37">
        <v>0.98770273600036351</v>
      </c>
      <c r="F51" s="126">
        <f t="shared" ref="F51:G51" si="11">+F48/F49</f>
        <v>0.95661406903075352</v>
      </c>
      <c r="G51" s="126">
        <f t="shared" si="11"/>
        <v>0.97496851918152838</v>
      </c>
      <c r="H51" s="38"/>
      <c r="I51" s="38"/>
    </row>
    <row r="52" spans="1:9" ht="15" customHeight="1">
      <c r="A52" s="24" t="s">
        <v>19</v>
      </c>
    </row>
    <row r="53" spans="1:9" ht="17.25" customHeight="1">
      <c r="A53" s="12" t="s">
        <v>38</v>
      </c>
      <c r="C53" s="127">
        <v>42369</v>
      </c>
      <c r="D53" s="127">
        <v>42735</v>
      </c>
      <c r="E53" s="127">
        <v>43100</v>
      </c>
      <c r="F53" s="127">
        <f>E53+365</f>
        <v>43465</v>
      </c>
      <c r="G53" s="127">
        <f>F53+365</f>
        <v>43830</v>
      </c>
      <c r="H53" s="34"/>
      <c r="I53" s="21"/>
    </row>
    <row r="54" spans="1:9" ht="15" customHeight="1">
      <c r="A54" s="140" t="s">
        <v>500</v>
      </c>
      <c r="B54" s="35" t="s">
        <v>10</v>
      </c>
      <c r="C54" s="116">
        <v>17140234</v>
      </c>
      <c r="D54" s="116">
        <v>19656145</v>
      </c>
      <c r="E54" s="116">
        <v>25315572</v>
      </c>
      <c r="F54" s="124">
        <v>28509900</v>
      </c>
      <c r="G54" s="124">
        <v>31940824</v>
      </c>
    </row>
    <row r="55" spans="1:9" ht="15" customHeight="1">
      <c r="B55" s="35" t="s">
        <v>35</v>
      </c>
      <c r="C55" s="116">
        <v>55167726</v>
      </c>
      <c r="D55" s="116">
        <v>53997661</v>
      </c>
      <c r="E55" s="116">
        <v>52996963</v>
      </c>
      <c r="F55" s="124">
        <v>58948727</v>
      </c>
      <c r="G55" s="124">
        <v>59480568</v>
      </c>
    </row>
    <row r="56" spans="1:9" ht="15" customHeight="1">
      <c r="B56" s="35" t="s">
        <v>14</v>
      </c>
      <c r="C56" s="26">
        <v>38027492</v>
      </c>
      <c r="D56" s="26">
        <v>34341516</v>
      </c>
      <c r="E56" s="26">
        <v>27681391</v>
      </c>
      <c r="F56" s="125">
        <f t="shared" ref="F56:G56" si="12">+F55-F54</f>
        <v>30438827</v>
      </c>
      <c r="G56" s="125">
        <f t="shared" si="12"/>
        <v>27539744</v>
      </c>
      <c r="H56" s="36">
        <f>ROUND(E56/F$76,2)</f>
        <v>42.34</v>
      </c>
      <c r="I56" s="36">
        <f>ROUND(F56/G$76,2)</f>
        <v>46.33</v>
      </c>
    </row>
    <row r="57" spans="1:9" ht="15" customHeight="1">
      <c r="A57" s="27"/>
      <c r="B57" s="12" t="s">
        <v>26</v>
      </c>
      <c r="C57" s="121">
        <v>0.31069313968097945</v>
      </c>
      <c r="D57" s="121">
        <v>0.36401845257704774</v>
      </c>
      <c r="E57" s="121">
        <v>0.4776796738333855</v>
      </c>
      <c r="F57" s="126">
        <f t="shared" ref="F57:G57" si="13">+F54/F55</f>
        <v>0.4836389427035464</v>
      </c>
      <c r="G57" s="126">
        <f t="shared" si="13"/>
        <v>0.53699594798758477</v>
      </c>
      <c r="H57" s="38"/>
      <c r="I57" s="38"/>
    </row>
    <row r="58" spans="1:9" ht="15" customHeight="1">
      <c r="A58" s="13" t="s">
        <v>68</v>
      </c>
    </row>
    <row r="59" spans="1:9" ht="15" customHeight="1">
      <c r="B59" s="35" t="s">
        <v>10</v>
      </c>
      <c r="C59" s="128">
        <v>789109295</v>
      </c>
      <c r="D59" s="128">
        <v>833486469</v>
      </c>
      <c r="E59" s="128">
        <v>879376491</v>
      </c>
      <c r="F59" s="139">
        <f>+F48+F54</f>
        <v>896310196</v>
      </c>
      <c r="G59" s="139">
        <f>+G48+G54</f>
        <v>946982130</v>
      </c>
    </row>
    <row r="60" spans="1:9" ht="15" customHeight="1">
      <c r="B60" s="35" t="s">
        <v>35</v>
      </c>
      <c r="C60" s="128">
        <v>859100017</v>
      </c>
      <c r="D60" s="128">
        <v>878950905</v>
      </c>
      <c r="E60" s="128">
        <v>917691256</v>
      </c>
      <c r="F60" s="139">
        <f t="shared" ref="F60:G60" si="14">+F49+F55</f>
        <v>966106926</v>
      </c>
      <c r="G60" s="139">
        <f t="shared" si="14"/>
        <v>998014775</v>
      </c>
    </row>
    <row r="61" spans="1:9" ht="15" customHeight="1">
      <c r="B61" s="35" t="s">
        <v>14</v>
      </c>
      <c r="C61" s="128">
        <v>69990722</v>
      </c>
      <c r="D61" s="128">
        <v>45464436</v>
      </c>
      <c r="E61" s="128">
        <v>38314765</v>
      </c>
      <c r="F61" s="125">
        <f t="shared" ref="F61:G61" si="15">+F60-F59</f>
        <v>69796730</v>
      </c>
      <c r="G61" s="125">
        <f t="shared" si="15"/>
        <v>51032645</v>
      </c>
      <c r="H61" s="36">
        <f>ROUND(E61/F$76,2)</f>
        <v>58.6</v>
      </c>
      <c r="I61" s="36">
        <f>ROUND(F61/G$76,2)</f>
        <v>106.24</v>
      </c>
    </row>
    <row r="62" spans="1:9" ht="15" customHeight="1">
      <c r="B62" s="12" t="s">
        <v>26</v>
      </c>
      <c r="C62" s="37">
        <v>0.91853018203350822</v>
      </c>
      <c r="D62" s="37">
        <v>0.94827420309670196</v>
      </c>
      <c r="E62" s="37">
        <v>0.95824874133921134</v>
      </c>
      <c r="F62" s="126">
        <f t="shared" ref="F62:G62" si="16">+F59/F60</f>
        <v>0.92775465311176131</v>
      </c>
      <c r="G62" s="126">
        <f t="shared" si="16"/>
        <v>0.94886584219156478</v>
      </c>
      <c r="H62" s="38"/>
      <c r="I62" s="38"/>
    </row>
    <row r="64" spans="1:9" ht="15" customHeight="1">
      <c r="A64" s="26"/>
      <c r="F64" s="26"/>
      <c r="G64" s="26"/>
    </row>
    <row r="65" spans="1:11" ht="15" customHeight="1">
      <c r="A65" s="73" t="s">
        <v>131</v>
      </c>
      <c r="B65" s="97" t="s">
        <v>223</v>
      </c>
      <c r="C65" s="97"/>
      <c r="D65" s="97"/>
      <c r="E65" s="97"/>
    </row>
    <row r="66" spans="1:11" ht="15" customHeight="1">
      <c r="A66" s="39" t="s">
        <v>60</v>
      </c>
      <c r="B66" s="26"/>
      <c r="C66" s="116">
        <v>336761486</v>
      </c>
      <c r="D66" s="116">
        <v>161503144</v>
      </c>
      <c r="E66" s="116">
        <v>174198333</v>
      </c>
      <c r="F66" s="124">
        <f>121185000+12905708+7165000+20100000+958058</f>
        <v>162313766</v>
      </c>
      <c r="G66" s="124">
        <f>106935000+15137670+6600000+20200000+849041</f>
        <v>149721711</v>
      </c>
      <c r="H66" s="92"/>
      <c r="I66" s="92"/>
      <c r="J66" s="12">
        <v>145275000</v>
      </c>
      <c r="K66" s="12">
        <f>G66-J66</f>
        <v>4446711</v>
      </c>
    </row>
    <row r="67" spans="1:11" ht="15" customHeight="1">
      <c r="A67" s="39" t="s">
        <v>61</v>
      </c>
      <c r="B67" s="26"/>
      <c r="C67" s="116">
        <v>676100</v>
      </c>
      <c r="D67" s="116">
        <v>97980</v>
      </c>
      <c r="E67" s="116">
        <v>1889620</v>
      </c>
      <c r="F67" s="124">
        <v>944810</v>
      </c>
      <c r="G67" s="124">
        <v>0</v>
      </c>
    </row>
    <row r="68" spans="1:11" ht="15" customHeight="1">
      <c r="A68" s="39" t="s">
        <v>62</v>
      </c>
      <c r="B68" s="26"/>
      <c r="C68" s="129">
        <v>0</v>
      </c>
      <c r="D68" s="129">
        <v>0</v>
      </c>
      <c r="E68" s="129"/>
      <c r="F68" s="124"/>
      <c r="G68" s="124"/>
    </row>
    <row r="69" spans="1:11" ht="15" customHeight="1">
      <c r="A69" s="40" t="s">
        <v>63</v>
      </c>
      <c r="B69" s="28"/>
      <c r="C69" s="41">
        <v>337437586</v>
      </c>
      <c r="D69" s="41">
        <v>161601124</v>
      </c>
      <c r="E69" s="41">
        <v>176087953</v>
      </c>
      <c r="F69" s="125">
        <f t="shared" ref="F69:G69" si="17">SUM(F65:F68)</f>
        <v>163258576</v>
      </c>
      <c r="G69" s="125">
        <f t="shared" si="17"/>
        <v>149721711</v>
      </c>
      <c r="H69" s="36">
        <f>ROUND(F69/F$76,2)</f>
        <v>249.71</v>
      </c>
      <c r="I69" s="36">
        <f>ROUND(G69/G$76,2)</f>
        <v>227.9</v>
      </c>
    </row>
    <row r="70" spans="1:11" ht="15" customHeight="1">
      <c r="A70" s="26" t="s">
        <v>64</v>
      </c>
      <c r="B70" s="26"/>
      <c r="C70" s="116">
        <v>4918561</v>
      </c>
      <c r="D70" s="116">
        <v>4941021</v>
      </c>
      <c r="E70" s="116">
        <v>5073786</v>
      </c>
      <c r="F70" s="124">
        <v>8127514</v>
      </c>
      <c r="G70" s="124">
        <v>8453310</v>
      </c>
      <c r="H70" s="36">
        <f>ROUND(F70/F$76,2)</f>
        <v>12.43</v>
      </c>
      <c r="I70" s="36">
        <f>ROUND(G70/G$76,2)</f>
        <v>12.87</v>
      </c>
    </row>
    <row r="71" spans="1:11" ht="15" customHeight="1">
      <c r="A71" s="26" t="s">
        <v>65</v>
      </c>
      <c r="B71" s="26"/>
      <c r="C71" s="116">
        <v>23034061</v>
      </c>
      <c r="D71" s="116">
        <v>27310304</v>
      </c>
      <c r="E71" s="116">
        <v>29448316</v>
      </c>
      <c r="F71" s="124">
        <v>31769931</v>
      </c>
      <c r="G71" s="124">
        <v>34687649</v>
      </c>
      <c r="H71" s="36">
        <f t="shared" ref="H71:I73" si="18">ROUND(F71/F$76,2)</f>
        <v>48.59</v>
      </c>
      <c r="I71" s="36">
        <f t="shared" si="18"/>
        <v>52.8</v>
      </c>
    </row>
    <row r="72" spans="1:11" ht="15" customHeight="1">
      <c r="A72" s="26" t="s">
        <v>66</v>
      </c>
      <c r="B72" s="26"/>
      <c r="C72" s="116">
        <v>0</v>
      </c>
      <c r="D72" s="116">
        <v>0</v>
      </c>
      <c r="E72" s="116">
        <v>0</v>
      </c>
      <c r="F72" s="124">
        <v>0</v>
      </c>
      <c r="G72" s="124">
        <v>0</v>
      </c>
      <c r="H72" s="36">
        <f t="shared" si="18"/>
        <v>0</v>
      </c>
      <c r="I72" s="36">
        <f t="shared" si="18"/>
        <v>0</v>
      </c>
    </row>
    <row r="73" spans="1:11" ht="15" customHeight="1">
      <c r="A73" s="26" t="s">
        <v>67</v>
      </c>
      <c r="B73" s="26"/>
      <c r="C73" s="116">
        <v>30928</v>
      </c>
      <c r="D73" s="116">
        <v>30928</v>
      </c>
      <c r="E73" s="116">
        <v>26165</v>
      </c>
      <c r="F73" s="124">
        <v>24529</v>
      </c>
      <c r="G73" s="124">
        <v>24529</v>
      </c>
      <c r="H73" s="36">
        <f t="shared" si="18"/>
        <v>0.04</v>
      </c>
      <c r="I73" s="36">
        <f t="shared" si="18"/>
        <v>0.04</v>
      </c>
    </row>
    <row r="74" spans="1:11" ht="31.5" customHeight="1" thickBot="1">
      <c r="A74" s="26"/>
      <c r="B74" s="42" t="s">
        <v>134</v>
      </c>
      <c r="C74" s="43">
        <v>365421136</v>
      </c>
      <c r="D74" s="43">
        <v>193883377</v>
      </c>
      <c r="E74" s="43">
        <v>210636220</v>
      </c>
      <c r="F74" s="125">
        <f t="shared" ref="F74:G74" si="19">SUM(F69:F73)</f>
        <v>203180550</v>
      </c>
      <c r="G74" s="125">
        <f t="shared" si="19"/>
        <v>192887199</v>
      </c>
      <c r="H74" s="36">
        <f>ROUND(F74/F$76,2)</f>
        <v>310.77999999999997</v>
      </c>
      <c r="I74" s="36">
        <f>ROUND(G74/G$76,2)</f>
        <v>293.61</v>
      </c>
    </row>
    <row r="75" spans="1:11" ht="15.75" customHeight="1" thickTop="1">
      <c r="F75" s="117"/>
      <c r="G75" s="117"/>
    </row>
    <row r="76" spans="1:11" ht="15" customHeight="1">
      <c r="A76" s="23" t="s">
        <v>132</v>
      </c>
      <c r="B76" s="44"/>
      <c r="C76" s="44"/>
      <c r="D76" s="44"/>
      <c r="E76" s="44"/>
      <c r="F76" s="124">
        <v>653786</v>
      </c>
      <c r="G76" s="124">
        <v>656955</v>
      </c>
    </row>
    <row r="78" spans="1:11" ht="15" customHeight="1">
      <c r="A78" s="23" t="s">
        <v>133</v>
      </c>
    </row>
    <row r="79" spans="1:11" ht="15" customHeight="1">
      <c r="A79" s="12" t="s">
        <v>23</v>
      </c>
      <c r="C79" s="47" t="s">
        <v>164</v>
      </c>
    </row>
    <row r="80" spans="1:11" ht="15" customHeight="1">
      <c r="A80" s="12" t="s">
        <v>15</v>
      </c>
      <c r="C80" s="47" t="s">
        <v>165</v>
      </c>
    </row>
    <row r="86" spans="1:7" ht="15" customHeight="1">
      <c r="A86" s="45" t="s">
        <v>4</v>
      </c>
      <c r="B86" s="45">
        <v>10</v>
      </c>
      <c r="C86" s="45"/>
      <c r="D86" s="45"/>
      <c r="E86" s="45"/>
      <c r="F86" s="45"/>
      <c r="G86" s="45"/>
    </row>
    <row r="87" spans="1:7" ht="17.25" customHeight="1">
      <c r="A87" s="45" t="s">
        <v>12</v>
      </c>
      <c r="B87" s="46">
        <v>1</v>
      </c>
      <c r="C87" s="120">
        <f>C5</f>
        <v>2015</v>
      </c>
      <c r="D87" s="120">
        <f t="shared" ref="D87:G87" si="20">D5</f>
        <v>2016</v>
      </c>
      <c r="E87" s="120">
        <f t="shared" si="20"/>
        <v>2017</v>
      </c>
      <c r="F87" s="120">
        <f t="shared" si="20"/>
        <v>2018</v>
      </c>
      <c r="G87" s="120">
        <f t="shared" si="20"/>
        <v>2019</v>
      </c>
    </row>
    <row r="88" spans="1:7" ht="15" customHeight="1">
      <c r="A88" s="45"/>
      <c r="B88" s="46" t="str">
        <f>INDEX(B10:B19,B87)</f>
        <v>Taxes</v>
      </c>
      <c r="C88" s="46">
        <f>INDEX(C$10:C$19,$B$87)</f>
        <v>121181802</v>
      </c>
      <c r="D88" s="46">
        <f>INDEX(D$10:D$19,$B$87)</f>
        <v>125254529.07000002</v>
      </c>
      <c r="E88" s="46">
        <f t="shared" ref="E88" si="21">INDEX(E$10:E$19,$B$87)</f>
        <v>138620627</v>
      </c>
      <c r="F88" s="45">
        <f>INDEX(F$10:F$19,$B$87)</f>
        <v>144220328</v>
      </c>
      <c r="G88" s="45">
        <f>INDEX(G$10:G$19,$B$87)</f>
        <v>156237265</v>
      </c>
    </row>
    <row r="89" spans="1:7" ht="15" customHeight="1">
      <c r="A89" s="45" t="s">
        <v>21</v>
      </c>
      <c r="B89" s="46">
        <v>1</v>
      </c>
      <c r="C89" s="46"/>
      <c r="D89" s="46"/>
      <c r="E89" s="46"/>
      <c r="F89" s="45"/>
      <c r="G89" s="45"/>
    </row>
    <row r="90" spans="1:7" ht="15" customHeight="1">
      <c r="A90" s="45"/>
      <c r="B90" s="46" t="str">
        <f t="shared" ref="B90:E90" si="22">INDEX(B$22:B$32,$B$89)</f>
        <v>General Government</v>
      </c>
      <c r="C90" s="45">
        <f t="shared" si="22"/>
        <v>33111086</v>
      </c>
      <c r="D90" s="45">
        <f t="shared" si="22"/>
        <v>33413748.419999998</v>
      </c>
      <c r="E90" s="45">
        <f t="shared" si="22"/>
        <v>40622907</v>
      </c>
      <c r="F90" s="45">
        <f>INDEX(F$22:F$32,$B$89)</f>
        <v>32085439</v>
      </c>
      <c r="G90" s="45">
        <f>INDEX(G$22:G$32,$B$89)</f>
        <v>33495272</v>
      </c>
    </row>
  </sheetData>
  <mergeCells count="1">
    <mergeCell ref="F4:G4"/>
  </mergeCells>
  <printOptions horizontalCentered="1"/>
  <pageMargins left="0.2" right="0.2" top="0.5" bottom="0.5" header="0.3" footer="0.3"/>
  <pageSetup fitToHeight="5" orientation="landscape" r:id="rId1"/>
  <headerFooter alignWithMargins="0">
    <oddFooter>&amp;C&amp;"-,Regular"&amp;P</oddFooter>
  </headerFooter>
  <rowBreaks count="2" manualBreakCount="2">
    <brk id="34" max="8" man="1"/>
    <brk id="63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99BA4-6064-4160-A38F-506A866C1C7D}">
  <dimension ref="A1:S532"/>
  <sheetViews>
    <sheetView workbookViewId="0">
      <pane xSplit="4" ySplit="2" topLeftCell="E498" activePane="bottomRight" state="frozen"/>
      <selection activeCell="N43" sqref="N43"/>
      <selection pane="topRight" activeCell="N43" sqref="N43"/>
      <selection pane="bottomLeft" activeCell="N43" sqref="N43"/>
      <selection pane="bottomRight" activeCell="N43" sqref="N43"/>
    </sheetView>
  </sheetViews>
  <sheetFormatPr defaultRowHeight="15"/>
  <cols>
    <col min="1" max="1" width="10.42578125" style="109" customWidth="1"/>
    <col min="2" max="2" width="65" style="109" customWidth="1"/>
    <col min="3" max="3" width="22.28515625" style="110" customWidth="1"/>
    <col min="4" max="4" width="34" style="109" customWidth="1"/>
    <col min="5" max="5" width="18.42578125" style="109" customWidth="1"/>
    <col min="6" max="6" width="15.5703125" style="109" customWidth="1"/>
    <col min="7" max="7" width="30.140625" style="109" customWidth="1"/>
    <col min="8" max="8" width="18" style="109" customWidth="1"/>
    <col min="9" max="9" width="22.7109375" style="109" customWidth="1"/>
    <col min="10" max="10" width="18.7109375" style="109" customWidth="1"/>
    <col min="11" max="12" width="9.140625" style="109"/>
    <col min="13" max="13" width="15.28515625" style="109" bestFit="1" customWidth="1"/>
    <col min="14" max="16384" width="9.140625" style="109"/>
  </cols>
  <sheetData>
    <row r="1" spans="1:13">
      <c r="F1" s="109" t="s">
        <v>406</v>
      </c>
      <c r="G1" s="109" t="s">
        <v>407</v>
      </c>
      <c r="H1" s="109" t="s">
        <v>408</v>
      </c>
      <c r="I1" s="109" t="s">
        <v>409</v>
      </c>
    </row>
    <row r="2" spans="1:13">
      <c r="A2" s="109" t="s">
        <v>410</v>
      </c>
      <c r="B2" s="109" t="s">
        <v>411</v>
      </c>
      <c r="C2" s="110" t="s">
        <v>169</v>
      </c>
      <c r="D2" s="109" t="s">
        <v>236</v>
      </c>
      <c r="E2" s="109" t="s">
        <v>237</v>
      </c>
      <c r="F2" s="109" t="s">
        <v>412</v>
      </c>
      <c r="G2" s="109" t="s">
        <v>238</v>
      </c>
      <c r="H2" s="109" t="s">
        <v>239</v>
      </c>
      <c r="I2" s="109" t="s">
        <v>233</v>
      </c>
      <c r="J2" s="109" t="s">
        <v>170</v>
      </c>
      <c r="K2" s="109" t="s">
        <v>235</v>
      </c>
      <c r="L2" s="109" t="s">
        <v>234</v>
      </c>
      <c r="M2" s="109" t="s">
        <v>413</v>
      </c>
    </row>
    <row r="3" spans="1:13" hidden="1">
      <c r="A3" s="109">
        <v>101</v>
      </c>
      <c r="B3" s="109" t="s">
        <v>172</v>
      </c>
      <c r="C3" s="111">
        <v>424</v>
      </c>
      <c r="D3" s="111" t="s">
        <v>41</v>
      </c>
      <c r="E3" s="112"/>
      <c r="F3" s="112"/>
      <c r="G3" s="112"/>
      <c r="H3" s="112">
        <v>689707</v>
      </c>
      <c r="I3" s="112"/>
      <c r="J3" s="112"/>
      <c r="K3" s="109" t="s">
        <v>37</v>
      </c>
      <c r="L3" s="109">
        <v>2017</v>
      </c>
      <c r="M3" s="112">
        <f>Table16[[#This Row],[General  Fund]]+Table16[[#This Row],[All Other Governmental Funds]]</f>
        <v>0</v>
      </c>
    </row>
    <row r="4" spans="1:13" hidden="1">
      <c r="A4" s="109">
        <v>102</v>
      </c>
      <c r="B4" s="109" t="s">
        <v>226</v>
      </c>
      <c r="C4" s="111">
        <v>432</v>
      </c>
      <c r="D4" s="111" t="s">
        <v>41</v>
      </c>
      <c r="E4" s="112">
        <v>150100</v>
      </c>
      <c r="F4" s="112">
        <v>196568</v>
      </c>
      <c r="G4" s="112">
        <v>74639</v>
      </c>
      <c r="H4" s="112"/>
      <c r="I4" s="112"/>
      <c r="J4" s="112"/>
      <c r="K4" s="109" t="s">
        <v>37</v>
      </c>
      <c r="L4" s="109">
        <v>2017</v>
      </c>
      <c r="M4" s="112">
        <f>Table16[[#This Row],[General  Fund]]+Table16[[#This Row],[All Other Governmental Funds]]</f>
        <v>271207</v>
      </c>
    </row>
    <row r="5" spans="1:13" hidden="1">
      <c r="A5" s="109">
        <v>103</v>
      </c>
      <c r="B5" s="109" t="s">
        <v>227</v>
      </c>
      <c r="C5" s="110" t="s">
        <v>224</v>
      </c>
      <c r="D5" s="111" t="s">
        <v>41</v>
      </c>
      <c r="E5" s="112"/>
      <c r="F5" s="112"/>
      <c r="G5" s="112"/>
      <c r="H5" s="112"/>
      <c r="I5" s="112"/>
      <c r="J5" s="112"/>
      <c r="K5" s="109" t="s">
        <v>37</v>
      </c>
      <c r="L5" s="109">
        <v>2017</v>
      </c>
      <c r="M5" s="112">
        <f>Table16[[#This Row],[General  Fund]]+Table16[[#This Row],[All Other Governmental Funds]]</f>
        <v>0</v>
      </c>
    </row>
    <row r="6" spans="1:13" hidden="1">
      <c r="A6" s="109">
        <v>104</v>
      </c>
      <c r="B6" s="109" t="s">
        <v>228</v>
      </c>
      <c r="C6" s="110">
        <v>433</v>
      </c>
      <c r="D6" s="111" t="s">
        <v>41</v>
      </c>
      <c r="E6" s="112"/>
      <c r="F6" s="112"/>
      <c r="G6" s="112"/>
      <c r="H6" s="112"/>
      <c r="I6" s="112"/>
      <c r="J6" s="112"/>
      <c r="K6" s="109" t="s">
        <v>37</v>
      </c>
      <c r="L6" s="109">
        <v>2017</v>
      </c>
      <c r="M6" s="112">
        <f>Table16[[#This Row],[General  Fund]]+Table16[[#This Row],[All Other Governmental Funds]]</f>
        <v>0</v>
      </c>
    </row>
    <row r="7" spans="1:13" hidden="1">
      <c r="A7" s="109">
        <v>105</v>
      </c>
      <c r="B7" s="109" t="s">
        <v>229</v>
      </c>
      <c r="C7" s="111">
        <v>434</v>
      </c>
      <c r="D7" s="111" t="s">
        <v>41</v>
      </c>
      <c r="E7" s="112">
        <v>50000</v>
      </c>
      <c r="F7" s="112">
        <v>52120</v>
      </c>
      <c r="G7" s="112"/>
      <c r="H7" s="112"/>
      <c r="I7" s="112"/>
      <c r="J7" s="112"/>
      <c r="K7" s="109" t="s">
        <v>37</v>
      </c>
      <c r="L7" s="109">
        <v>2017</v>
      </c>
      <c r="M7" s="112">
        <f>Table16[[#This Row],[General  Fund]]+Table16[[#This Row],[All Other Governmental Funds]]</f>
        <v>52120</v>
      </c>
    </row>
    <row r="8" spans="1:13" hidden="1">
      <c r="A8" s="109">
        <v>106</v>
      </c>
      <c r="B8" s="109" t="s">
        <v>230</v>
      </c>
      <c r="C8" s="111">
        <v>435</v>
      </c>
      <c r="D8" s="111" t="s">
        <v>41</v>
      </c>
      <c r="E8" s="112"/>
      <c r="F8" s="112"/>
      <c r="G8" s="112">
        <v>10205658</v>
      </c>
      <c r="H8" s="112"/>
      <c r="I8" s="112"/>
      <c r="J8" s="112"/>
      <c r="K8" s="109" t="s">
        <v>37</v>
      </c>
      <c r="L8" s="109">
        <v>2017</v>
      </c>
      <c r="M8" s="112">
        <f>Table16[[#This Row],[General  Fund]]+Table16[[#This Row],[All Other Governmental Funds]]</f>
        <v>10205658</v>
      </c>
    </row>
    <row r="9" spans="1:13" hidden="1">
      <c r="A9" s="109">
        <v>107</v>
      </c>
      <c r="B9" s="109" t="s">
        <v>231</v>
      </c>
      <c r="C9" s="111">
        <v>437</v>
      </c>
      <c r="D9" s="111" t="s">
        <v>41</v>
      </c>
      <c r="E9" s="112">
        <v>990000</v>
      </c>
      <c r="F9" s="112">
        <v>715666</v>
      </c>
      <c r="G9" s="112">
        <v>275448</v>
      </c>
      <c r="H9" s="112"/>
      <c r="I9" s="112"/>
      <c r="J9" s="112"/>
      <c r="K9" s="109" t="s">
        <v>37</v>
      </c>
      <c r="L9" s="109">
        <v>2017</v>
      </c>
      <c r="M9" s="112">
        <f>Table16[[#This Row],[General  Fund]]+Table16[[#This Row],[All Other Governmental Funds]]</f>
        <v>991114</v>
      </c>
    </row>
    <row r="10" spans="1:13" hidden="1">
      <c r="A10" s="109">
        <v>108</v>
      </c>
      <c r="B10" s="109" t="s">
        <v>176</v>
      </c>
      <c r="C10" s="110">
        <v>438</v>
      </c>
      <c r="D10" s="111" t="s">
        <v>41</v>
      </c>
      <c r="E10" s="112"/>
      <c r="F10" s="112"/>
      <c r="G10" s="112"/>
      <c r="H10" s="112"/>
      <c r="I10" s="112"/>
      <c r="J10" s="112"/>
      <c r="K10" s="109" t="s">
        <v>37</v>
      </c>
      <c r="L10" s="109">
        <v>2017</v>
      </c>
      <c r="M10" s="112">
        <f>Table16[[#This Row],[General  Fund]]+Table16[[#This Row],[All Other Governmental Funds]]</f>
        <v>0</v>
      </c>
    </row>
    <row r="11" spans="1:13" hidden="1">
      <c r="A11" s="109">
        <v>109</v>
      </c>
      <c r="B11" s="109" t="s">
        <v>232</v>
      </c>
      <c r="C11" s="110" t="s">
        <v>225</v>
      </c>
      <c r="D11" s="111" t="s">
        <v>41</v>
      </c>
      <c r="E11" s="112">
        <v>87649200</v>
      </c>
      <c r="F11" s="112">
        <v>90163245</v>
      </c>
      <c r="G11" s="112">
        <v>36937283</v>
      </c>
      <c r="H11" s="112">
        <v>2540661</v>
      </c>
      <c r="I11" s="112"/>
      <c r="J11" s="112">
        <v>402845</v>
      </c>
      <c r="K11" s="109" t="s">
        <v>37</v>
      </c>
      <c r="L11" s="109">
        <v>2017</v>
      </c>
      <c r="M11" s="112">
        <f>Table16[[#This Row],[General  Fund]]+Table16[[#This Row],[All Other Governmental Funds]]</f>
        <v>127100528</v>
      </c>
    </row>
    <row r="12" spans="1:13" hidden="1">
      <c r="A12" s="109">
        <v>110</v>
      </c>
      <c r="B12" s="109" t="s">
        <v>204</v>
      </c>
      <c r="C12" s="110" t="s">
        <v>240</v>
      </c>
      <c r="D12" s="111" t="s">
        <v>41</v>
      </c>
      <c r="E12" s="112"/>
      <c r="F12" s="112"/>
      <c r="G12" s="112"/>
      <c r="H12" s="112"/>
      <c r="I12" s="112"/>
      <c r="J12" s="112">
        <v>399375</v>
      </c>
      <c r="K12" s="109" t="s">
        <v>37</v>
      </c>
      <c r="L12" s="109">
        <v>2017</v>
      </c>
      <c r="M12" s="112">
        <f>Table16[[#This Row],[General  Fund]]+Table16[[#This Row],[All Other Governmental Funds]]</f>
        <v>0</v>
      </c>
    </row>
    <row r="13" spans="1:13" hidden="1">
      <c r="A13" s="109">
        <v>111</v>
      </c>
      <c r="B13" s="109" t="s">
        <v>241</v>
      </c>
      <c r="C13" s="110" t="s">
        <v>242</v>
      </c>
      <c r="D13" s="111" t="s">
        <v>415</v>
      </c>
      <c r="E13" s="112"/>
      <c r="F13" s="112"/>
      <c r="G13" s="112">
        <v>7109</v>
      </c>
      <c r="H13" s="112"/>
      <c r="I13" s="112"/>
      <c r="J13" s="112"/>
      <c r="K13" s="109" t="s">
        <v>37</v>
      </c>
      <c r="L13" s="109">
        <v>2017</v>
      </c>
      <c r="M13" s="112">
        <f>Table16[[#This Row],[General  Fund]]+Table16[[#This Row],[All Other Governmental Funds]]</f>
        <v>7109</v>
      </c>
    </row>
    <row r="14" spans="1:13" hidden="1">
      <c r="A14" s="109">
        <v>112</v>
      </c>
      <c r="B14" s="109" t="s">
        <v>243</v>
      </c>
      <c r="C14" s="110" t="s">
        <v>244</v>
      </c>
      <c r="D14" s="111" t="s">
        <v>415</v>
      </c>
      <c r="E14" s="112">
        <v>30800</v>
      </c>
      <c r="F14" s="112">
        <v>32830</v>
      </c>
      <c r="G14" s="112">
        <v>881038</v>
      </c>
      <c r="H14" s="112"/>
      <c r="I14" s="112"/>
      <c r="J14" s="112"/>
      <c r="K14" s="109" t="s">
        <v>37</v>
      </c>
      <c r="L14" s="109">
        <v>2017</v>
      </c>
      <c r="M14" s="112">
        <f>Table16[[#This Row],[General  Fund]]+Table16[[#This Row],[All Other Governmental Funds]]</f>
        <v>913868</v>
      </c>
    </row>
    <row r="15" spans="1:13" hidden="1">
      <c r="A15" s="109">
        <v>113</v>
      </c>
      <c r="B15" s="109" t="s">
        <v>50</v>
      </c>
      <c r="C15" s="111">
        <v>502</v>
      </c>
      <c r="D15" s="111" t="s">
        <v>416</v>
      </c>
      <c r="E15" s="112"/>
      <c r="F15" s="112"/>
      <c r="G15" s="112"/>
      <c r="H15" s="112"/>
      <c r="I15" s="112"/>
      <c r="J15" s="112"/>
      <c r="K15" s="109" t="s">
        <v>37</v>
      </c>
      <c r="L15" s="109">
        <v>2017</v>
      </c>
      <c r="M15" s="112">
        <f>Table16[[#This Row],[General  Fund]]+Table16[[#This Row],[All Other Governmental Funds]]</f>
        <v>0</v>
      </c>
    </row>
    <row r="16" spans="1:13" hidden="1">
      <c r="A16" s="109">
        <v>114</v>
      </c>
      <c r="B16" s="109" t="s">
        <v>219</v>
      </c>
      <c r="C16" s="111">
        <v>505</v>
      </c>
      <c r="D16" s="111" t="s">
        <v>416</v>
      </c>
      <c r="E16" s="112"/>
      <c r="F16" s="112"/>
      <c r="G16" s="112">
        <v>675349</v>
      </c>
      <c r="H16" s="112"/>
      <c r="I16" s="112"/>
      <c r="J16" s="112"/>
      <c r="K16" s="109" t="s">
        <v>37</v>
      </c>
      <c r="L16" s="109">
        <v>2017</v>
      </c>
      <c r="M16" s="112">
        <f>Table16[[#This Row],[General  Fund]]+Table16[[#This Row],[All Other Governmental Funds]]</f>
        <v>675349</v>
      </c>
    </row>
    <row r="17" spans="1:13" hidden="1">
      <c r="A17" s="109">
        <v>115</v>
      </c>
      <c r="B17" s="109" t="s">
        <v>217</v>
      </c>
      <c r="C17" s="111">
        <v>513</v>
      </c>
      <c r="D17" s="111" t="s">
        <v>416</v>
      </c>
      <c r="E17" s="112"/>
      <c r="F17" s="112"/>
      <c r="G17" s="112"/>
      <c r="H17" s="112"/>
      <c r="I17" s="112"/>
      <c r="J17" s="112"/>
      <c r="K17" s="109" t="s">
        <v>37</v>
      </c>
      <c r="L17" s="109">
        <v>2017</v>
      </c>
      <c r="M17" s="112">
        <f>Table16[[#This Row],[General  Fund]]+Table16[[#This Row],[All Other Governmental Funds]]</f>
        <v>0</v>
      </c>
    </row>
    <row r="18" spans="1:13" hidden="1">
      <c r="A18" s="109">
        <v>116</v>
      </c>
      <c r="B18" s="109" t="s">
        <v>216</v>
      </c>
      <c r="C18" s="111">
        <v>516</v>
      </c>
      <c r="D18" s="111" t="s">
        <v>416</v>
      </c>
      <c r="E18" s="112"/>
      <c r="F18" s="112"/>
      <c r="G18" s="112">
        <v>10565092</v>
      </c>
      <c r="H18" s="112"/>
      <c r="I18" s="112"/>
      <c r="J18" s="112"/>
      <c r="K18" s="109" t="s">
        <v>37</v>
      </c>
      <c r="L18" s="109">
        <v>2017</v>
      </c>
      <c r="M18" s="112">
        <f>Table16[[#This Row],[General  Fund]]+Table16[[#This Row],[All Other Governmental Funds]]</f>
        <v>10565092</v>
      </c>
    </row>
    <row r="19" spans="1:13" hidden="1">
      <c r="A19" s="109">
        <v>117</v>
      </c>
      <c r="B19" s="109" t="s">
        <v>215</v>
      </c>
      <c r="C19" s="111">
        <v>519</v>
      </c>
      <c r="D19" s="111" t="s">
        <v>416</v>
      </c>
      <c r="E19" s="112"/>
      <c r="F19" s="112"/>
      <c r="G19" s="112">
        <v>20448</v>
      </c>
      <c r="H19" s="112"/>
      <c r="I19" s="112"/>
      <c r="J19" s="112">
        <v>4375542</v>
      </c>
      <c r="K19" s="109" t="s">
        <v>37</v>
      </c>
      <c r="L19" s="109">
        <v>2017</v>
      </c>
      <c r="M19" s="112">
        <f>Table16[[#This Row],[General  Fund]]+Table16[[#This Row],[All Other Governmental Funds]]</f>
        <v>20448</v>
      </c>
    </row>
    <row r="20" spans="1:13" hidden="1">
      <c r="A20" s="109">
        <v>118</v>
      </c>
      <c r="B20" s="109" t="s">
        <v>250</v>
      </c>
      <c r="C20" s="111">
        <v>523</v>
      </c>
      <c r="D20" s="111" t="s">
        <v>416</v>
      </c>
      <c r="E20" s="112"/>
      <c r="F20" s="112"/>
      <c r="G20" s="112"/>
      <c r="H20" s="112"/>
      <c r="I20" s="112"/>
      <c r="J20" s="112"/>
      <c r="K20" s="109" t="s">
        <v>37</v>
      </c>
      <c r="L20" s="109">
        <v>2017</v>
      </c>
      <c r="M20" s="112">
        <f>Table16[[#This Row],[General  Fund]]+Table16[[#This Row],[All Other Governmental Funds]]</f>
        <v>0</v>
      </c>
    </row>
    <row r="21" spans="1:13" hidden="1">
      <c r="A21" s="109">
        <v>119</v>
      </c>
      <c r="B21" s="109" t="s">
        <v>214</v>
      </c>
      <c r="C21" s="111">
        <v>522</v>
      </c>
      <c r="D21" s="111" t="s">
        <v>416</v>
      </c>
      <c r="E21" s="112"/>
      <c r="F21" s="112"/>
      <c r="G21" s="112">
        <v>3444817</v>
      </c>
      <c r="H21" s="112"/>
      <c r="I21" s="112"/>
      <c r="J21" s="112"/>
      <c r="K21" s="109" t="s">
        <v>37</v>
      </c>
      <c r="L21" s="109">
        <v>2017</v>
      </c>
      <c r="M21" s="112">
        <f>Table16[[#This Row],[General  Fund]]+Table16[[#This Row],[All Other Governmental Funds]]</f>
        <v>3444817</v>
      </c>
    </row>
    <row r="22" spans="1:13" hidden="1">
      <c r="A22" s="109">
        <v>120</v>
      </c>
      <c r="B22" s="109" t="s">
        <v>221</v>
      </c>
      <c r="C22" s="110" t="s">
        <v>245</v>
      </c>
      <c r="D22" s="111" t="s">
        <v>416</v>
      </c>
      <c r="E22" s="112"/>
      <c r="F22" s="112"/>
      <c r="G22" s="112">
        <v>2005631</v>
      </c>
      <c r="H22" s="112"/>
      <c r="I22" s="112"/>
      <c r="J22" s="112"/>
      <c r="K22" s="109" t="s">
        <v>37</v>
      </c>
      <c r="L22" s="109">
        <v>2017</v>
      </c>
      <c r="M22" s="112">
        <f>Table16[[#This Row],[General  Fund]]+Table16[[#This Row],[All Other Governmental Funds]]</f>
        <v>2005631</v>
      </c>
    </row>
    <row r="23" spans="1:13" hidden="1">
      <c r="A23" s="109">
        <v>121</v>
      </c>
      <c r="B23" s="109" t="s">
        <v>246</v>
      </c>
      <c r="C23" s="111">
        <v>574</v>
      </c>
      <c r="D23" s="111" t="s">
        <v>424</v>
      </c>
      <c r="E23" s="112">
        <v>12166117</v>
      </c>
      <c r="F23" s="112">
        <v>12202620</v>
      </c>
      <c r="G23" s="112"/>
      <c r="H23" s="112"/>
      <c r="I23" s="112"/>
      <c r="J23" s="112"/>
      <c r="K23" s="109" t="s">
        <v>37</v>
      </c>
      <c r="L23" s="109">
        <v>2017</v>
      </c>
      <c r="M23" s="112">
        <f>Table16[[#This Row],[General  Fund]]+Table16[[#This Row],[All Other Governmental Funds]]</f>
        <v>12202620</v>
      </c>
    </row>
    <row r="24" spans="1:13" hidden="1">
      <c r="A24" s="109">
        <v>122</v>
      </c>
      <c r="B24" s="109" t="s">
        <v>219</v>
      </c>
      <c r="C24" s="110" t="s">
        <v>247</v>
      </c>
      <c r="D24" s="111" t="s">
        <v>424</v>
      </c>
      <c r="E24" s="112">
        <v>1987643</v>
      </c>
      <c r="F24" s="112">
        <v>2068599</v>
      </c>
      <c r="G24" s="112">
        <v>1063514</v>
      </c>
      <c r="H24" s="112"/>
      <c r="I24" s="112"/>
      <c r="J24" s="112"/>
      <c r="K24" s="109" t="s">
        <v>37</v>
      </c>
      <c r="L24" s="109">
        <v>2017</v>
      </c>
      <c r="M24" s="112">
        <f>Table16[[#This Row],[General  Fund]]+Table16[[#This Row],[All Other Governmental Funds]]</f>
        <v>3132113</v>
      </c>
    </row>
    <row r="25" spans="1:13" hidden="1">
      <c r="A25" s="109">
        <v>123</v>
      </c>
      <c r="B25" s="109" t="s">
        <v>248</v>
      </c>
      <c r="C25" s="111">
        <v>546</v>
      </c>
      <c r="D25" s="111" t="s">
        <v>424</v>
      </c>
      <c r="E25" s="112"/>
      <c r="F25" s="112"/>
      <c r="G25" s="112"/>
      <c r="H25" s="112"/>
      <c r="I25" s="112"/>
      <c r="J25" s="112">
        <v>62344139</v>
      </c>
      <c r="K25" s="109" t="s">
        <v>37</v>
      </c>
      <c r="L25" s="109">
        <v>2017</v>
      </c>
      <c r="M25" s="112">
        <f>Table16[[#This Row],[General  Fund]]+Table16[[#This Row],[All Other Governmental Funds]]</f>
        <v>0</v>
      </c>
    </row>
    <row r="26" spans="1:13" hidden="1">
      <c r="A26" s="109">
        <v>124</v>
      </c>
      <c r="B26" s="109" t="s">
        <v>427</v>
      </c>
      <c r="C26" s="111">
        <v>546</v>
      </c>
      <c r="D26" s="111" t="s">
        <v>424</v>
      </c>
      <c r="E26" s="112"/>
      <c r="F26" s="112"/>
      <c r="G26" s="112"/>
      <c r="H26" s="112"/>
      <c r="I26" s="112"/>
      <c r="J26" s="112"/>
      <c r="K26" s="109" t="s">
        <v>37</v>
      </c>
      <c r="L26" s="109">
        <v>2017</v>
      </c>
      <c r="M26" s="112">
        <f>Table16[[#This Row],[General  Fund]]+Table16[[#This Row],[All Other Governmental Funds]]</f>
        <v>0</v>
      </c>
    </row>
    <row r="27" spans="1:13" hidden="1">
      <c r="A27" s="109">
        <v>125</v>
      </c>
      <c r="B27" s="109" t="s">
        <v>428</v>
      </c>
      <c r="C27" s="111">
        <v>552</v>
      </c>
      <c r="D27" s="111" t="s">
        <v>424</v>
      </c>
      <c r="E27" s="112"/>
      <c r="F27" s="112"/>
      <c r="G27" s="112"/>
      <c r="H27" s="112"/>
      <c r="I27" s="112"/>
      <c r="J27" s="112"/>
      <c r="K27" s="109" t="s">
        <v>37</v>
      </c>
      <c r="L27" s="109">
        <v>2017</v>
      </c>
      <c r="M27" s="112">
        <f>Table16[[#This Row],[General  Fund]]+Table16[[#This Row],[All Other Governmental Funds]]</f>
        <v>0</v>
      </c>
    </row>
    <row r="28" spans="1:13" hidden="1">
      <c r="A28" s="109">
        <v>126</v>
      </c>
      <c r="B28" s="109" t="s">
        <v>249</v>
      </c>
      <c r="C28" s="111">
        <v>555</v>
      </c>
      <c r="D28" s="111" t="s">
        <v>424</v>
      </c>
      <c r="E28" s="112"/>
      <c r="F28" s="112"/>
      <c r="G28" s="112">
        <v>15717664</v>
      </c>
      <c r="H28" s="112"/>
      <c r="I28" s="112"/>
      <c r="J28" s="112"/>
      <c r="K28" s="109" t="s">
        <v>37</v>
      </c>
      <c r="L28" s="109">
        <v>2017</v>
      </c>
      <c r="M28" s="112">
        <f>Table16[[#This Row],[General  Fund]]+Table16[[#This Row],[All Other Governmental Funds]]</f>
        <v>15717664</v>
      </c>
    </row>
    <row r="29" spans="1:13" hidden="1">
      <c r="A29" s="109">
        <v>127</v>
      </c>
      <c r="B29" s="109" t="s">
        <v>215</v>
      </c>
      <c r="C29" s="111">
        <v>561</v>
      </c>
      <c r="D29" s="111" t="s">
        <v>424</v>
      </c>
      <c r="E29" s="112"/>
      <c r="F29" s="112"/>
      <c r="G29" s="112">
        <v>6377613</v>
      </c>
      <c r="H29" s="112"/>
      <c r="I29" s="112"/>
      <c r="J29" s="112"/>
      <c r="K29" s="109" t="s">
        <v>37</v>
      </c>
      <c r="L29" s="109">
        <v>2017</v>
      </c>
      <c r="M29" s="112">
        <f>Table16[[#This Row],[General  Fund]]+Table16[[#This Row],[All Other Governmental Funds]]</f>
        <v>6377613</v>
      </c>
    </row>
    <row r="30" spans="1:13" hidden="1">
      <c r="A30" s="109">
        <v>128</v>
      </c>
      <c r="B30" s="109" t="s">
        <v>250</v>
      </c>
      <c r="C30" s="111">
        <v>566</v>
      </c>
      <c r="D30" s="111" t="s">
        <v>424</v>
      </c>
      <c r="E30" s="112">
        <v>13497</v>
      </c>
      <c r="F30" s="112">
        <v>1520</v>
      </c>
      <c r="G30" s="112">
        <v>951807</v>
      </c>
      <c r="H30" s="112"/>
      <c r="I30" s="112"/>
      <c r="J30" s="112"/>
      <c r="K30" s="109" t="s">
        <v>37</v>
      </c>
      <c r="L30" s="109">
        <v>2017</v>
      </c>
      <c r="M30" s="112">
        <f>Table16[[#This Row],[General  Fund]]+Table16[[#This Row],[All Other Governmental Funds]]</f>
        <v>953327</v>
      </c>
    </row>
    <row r="31" spans="1:13" hidden="1">
      <c r="A31" s="109">
        <v>129</v>
      </c>
      <c r="B31" s="109" t="s">
        <v>251</v>
      </c>
      <c r="C31" s="110" t="s">
        <v>252</v>
      </c>
      <c r="D31" s="111" t="s">
        <v>424</v>
      </c>
      <c r="E31" s="112">
        <v>9578054</v>
      </c>
      <c r="F31" s="112">
        <v>11299995</v>
      </c>
      <c r="G31" s="112">
        <v>1393164</v>
      </c>
      <c r="H31" s="112"/>
      <c r="I31" s="112"/>
      <c r="J31" s="112">
        <v>1405028</v>
      </c>
      <c r="K31" s="109" t="s">
        <v>37</v>
      </c>
      <c r="L31" s="109">
        <v>2017</v>
      </c>
      <c r="M31" s="112">
        <f>Table16[[#This Row],[General  Fund]]+Table16[[#This Row],[All Other Governmental Funds]]</f>
        <v>12693159</v>
      </c>
    </row>
    <row r="32" spans="1:13" hidden="1">
      <c r="A32" s="109">
        <v>130</v>
      </c>
      <c r="B32" s="109" t="s">
        <v>50</v>
      </c>
      <c r="C32" s="110" t="s">
        <v>253</v>
      </c>
      <c r="D32" s="111" t="s">
        <v>495</v>
      </c>
      <c r="E32" s="112">
        <v>6315073</v>
      </c>
      <c r="F32" s="112">
        <v>6697861</v>
      </c>
      <c r="G32" s="112">
        <v>62154</v>
      </c>
      <c r="H32" s="112"/>
      <c r="I32" s="112"/>
      <c r="J32" s="112">
        <v>4679522</v>
      </c>
      <c r="K32" s="109" t="s">
        <v>37</v>
      </c>
      <c r="L32" s="109">
        <v>2017</v>
      </c>
      <c r="M32" s="112">
        <f>Table16[[#This Row],[General  Fund]]+Table16[[#This Row],[All Other Governmental Funds]]</f>
        <v>6760015</v>
      </c>
    </row>
    <row r="33" spans="1:13" hidden="1">
      <c r="A33" s="109">
        <v>131</v>
      </c>
      <c r="B33" s="109" t="s">
        <v>254</v>
      </c>
      <c r="C33" s="110" t="s">
        <v>253</v>
      </c>
      <c r="D33" s="111" t="s">
        <v>495</v>
      </c>
      <c r="E33" s="112">
        <v>2037000</v>
      </c>
      <c r="F33" s="112">
        <v>1989040</v>
      </c>
      <c r="G33" s="112">
        <v>8428662</v>
      </c>
      <c r="H33" s="112"/>
      <c r="I33" s="112"/>
      <c r="J33" s="112"/>
      <c r="K33" s="109" t="s">
        <v>37</v>
      </c>
      <c r="L33" s="109">
        <v>2017</v>
      </c>
      <c r="M33" s="112">
        <f>Table16[[#This Row],[General  Fund]]+Table16[[#This Row],[All Other Governmental Funds]]</f>
        <v>10417702</v>
      </c>
    </row>
    <row r="34" spans="1:13" hidden="1">
      <c r="A34" s="109">
        <v>132</v>
      </c>
      <c r="B34" s="109" t="s">
        <v>433</v>
      </c>
      <c r="C34" s="110" t="s">
        <v>253</v>
      </c>
      <c r="D34" s="111" t="s">
        <v>495</v>
      </c>
      <c r="E34" s="112"/>
      <c r="F34" s="112"/>
      <c r="G34" s="112"/>
      <c r="H34" s="112"/>
      <c r="I34" s="112"/>
      <c r="J34" s="112"/>
      <c r="K34" s="109" t="s">
        <v>37</v>
      </c>
      <c r="L34" s="109">
        <v>2017</v>
      </c>
      <c r="M34" s="112">
        <f>Table16[[#This Row],[General  Fund]]+Table16[[#This Row],[All Other Governmental Funds]]</f>
        <v>0</v>
      </c>
    </row>
    <row r="35" spans="1:13" hidden="1">
      <c r="A35" s="109">
        <v>133</v>
      </c>
      <c r="B35" s="109" t="s">
        <v>428</v>
      </c>
      <c r="C35" s="110" t="s">
        <v>253</v>
      </c>
      <c r="D35" s="111" t="s">
        <v>495</v>
      </c>
      <c r="E35" s="112"/>
      <c r="F35" s="112"/>
      <c r="G35" s="112"/>
      <c r="H35" s="112"/>
      <c r="I35" s="112"/>
      <c r="J35" s="112"/>
      <c r="K35" s="109" t="s">
        <v>37</v>
      </c>
      <c r="L35" s="109">
        <v>2017</v>
      </c>
      <c r="M35" s="112">
        <f>Table16[[#This Row],[General  Fund]]+Table16[[#This Row],[All Other Governmental Funds]]</f>
        <v>0</v>
      </c>
    </row>
    <row r="36" spans="1:13" hidden="1">
      <c r="A36" s="109">
        <v>134</v>
      </c>
      <c r="B36" s="109" t="s">
        <v>216</v>
      </c>
      <c r="C36" s="110" t="s">
        <v>253</v>
      </c>
      <c r="D36" s="111" t="s">
        <v>495</v>
      </c>
      <c r="E36" s="112">
        <v>166700</v>
      </c>
      <c r="F36" s="112">
        <v>210955</v>
      </c>
      <c r="G36" s="112">
        <v>217696</v>
      </c>
      <c r="H36" s="112"/>
      <c r="I36" s="112"/>
      <c r="J36" s="112"/>
      <c r="K36" s="109" t="s">
        <v>37</v>
      </c>
      <c r="L36" s="109">
        <v>2017</v>
      </c>
      <c r="M36" s="112">
        <f>Table16[[#This Row],[General  Fund]]+Table16[[#This Row],[All Other Governmental Funds]]</f>
        <v>428651</v>
      </c>
    </row>
    <row r="37" spans="1:13" hidden="1">
      <c r="A37" s="109">
        <v>135</v>
      </c>
      <c r="B37" s="109" t="s">
        <v>215</v>
      </c>
      <c r="C37" s="110" t="s">
        <v>253</v>
      </c>
      <c r="D37" s="111" t="s">
        <v>495</v>
      </c>
      <c r="E37" s="112"/>
      <c r="F37" s="112"/>
      <c r="G37" s="112">
        <v>174560</v>
      </c>
      <c r="H37" s="112"/>
      <c r="I37" s="112"/>
      <c r="J37" s="112"/>
      <c r="K37" s="109" t="s">
        <v>37</v>
      </c>
      <c r="L37" s="109">
        <v>2017</v>
      </c>
      <c r="M37" s="112">
        <f>Table16[[#This Row],[General  Fund]]+Table16[[#This Row],[All Other Governmental Funds]]</f>
        <v>174560</v>
      </c>
    </row>
    <row r="38" spans="1:13" hidden="1">
      <c r="A38" s="109">
        <v>136</v>
      </c>
      <c r="B38" s="109" t="s">
        <v>250</v>
      </c>
      <c r="C38" s="110" t="s">
        <v>253</v>
      </c>
      <c r="D38" s="111" t="s">
        <v>495</v>
      </c>
      <c r="E38" s="112">
        <v>42319</v>
      </c>
      <c r="F38" s="112">
        <v>34740</v>
      </c>
      <c r="G38" s="112">
        <v>253847</v>
      </c>
      <c r="H38" s="112"/>
      <c r="I38" s="112"/>
      <c r="J38" s="112"/>
      <c r="K38" s="109" t="s">
        <v>37</v>
      </c>
      <c r="L38" s="109">
        <v>2017</v>
      </c>
      <c r="M38" s="112">
        <f>Table16[[#This Row],[General  Fund]]+Table16[[#This Row],[All Other Governmental Funds]]</f>
        <v>288587</v>
      </c>
    </row>
    <row r="39" spans="1:13" hidden="1">
      <c r="A39" s="109">
        <v>137</v>
      </c>
      <c r="B39" s="109" t="s">
        <v>214</v>
      </c>
      <c r="C39" s="110" t="s">
        <v>253</v>
      </c>
      <c r="D39" s="111" t="s">
        <v>495</v>
      </c>
      <c r="E39" s="112"/>
      <c r="F39" s="112"/>
      <c r="G39" s="112">
        <v>47334</v>
      </c>
      <c r="H39" s="112"/>
      <c r="I39" s="112"/>
      <c r="J39" s="112"/>
      <c r="K39" s="109" t="s">
        <v>37</v>
      </c>
      <c r="L39" s="109">
        <v>2017</v>
      </c>
      <c r="M39" s="112">
        <f>Table16[[#This Row],[General  Fund]]+Table16[[#This Row],[All Other Governmental Funds]]</f>
        <v>47334</v>
      </c>
    </row>
    <row r="40" spans="1:13" hidden="1">
      <c r="A40" s="109">
        <v>138</v>
      </c>
      <c r="B40" s="109" t="s">
        <v>434</v>
      </c>
      <c r="C40" s="110" t="s">
        <v>253</v>
      </c>
      <c r="D40" s="111" t="s">
        <v>495</v>
      </c>
      <c r="E40" s="112"/>
      <c r="F40" s="112"/>
      <c r="G40" s="112"/>
      <c r="H40" s="112"/>
      <c r="I40" s="112"/>
      <c r="J40" s="112"/>
      <c r="K40" s="109" t="s">
        <v>37</v>
      </c>
      <c r="L40" s="109">
        <v>2017</v>
      </c>
      <c r="M40" s="112">
        <f>Table16[[#This Row],[General  Fund]]+Table16[[#This Row],[All Other Governmental Funds]]</f>
        <v>0</v>
      </c>
    </row>
    <row r="41" spans="1:13" hidden="1">
      <c r="A41" s="109">
        <v>139</v>
      </c>
      <c r="B41" s="109" t="s">
        <v>213</v>
      </c>
      <c r="C41" s="110" t="s">
        <v>253</v>
      </c>
      <c r="D41" s="111" t="s">
        <v>495</v>
      </c>
      <c r="E41" s="112"/>
      <c r="F41" s="112"/>
      <c r="G41" s="112"/>
      <c r="H41" s="112"/>
      <c r="I41" s="112"/>
      <c r="J41" s="112"/>
      <c r="K41" s="109" t="s">
        <v>37</v>
      </c>
      <c r="L41" s="109">
        <v>2017</v>
      </c>
      <c r="M41" s="112">
        <f>Table16[[#This Row],[General  Fund]]+Table16[[#This Row],[All Other Governmental Funds]]</f>
        <v>0</v>
      </c>
    </row>
    <row r="42" spans="1:13" hidden="1">
      <c r="A42" s="109">
        <v>140</v>
      </c>
      <c r="B42" s="109" t="s">
        <v>255</v>
      </c>
      <c r="C42" s="110" t="s">
        <v>256</v>
      </c>
      <c r="D42" s="111" t="s">
        <v>495</v>
      </c>
      <c r="E42" s="112">
        <v>626894</v>
      </c>
      <c r="F42" s="112">
        <v>1059920</v>
      </c>
      <c r="G42" s="112"/>
      <c r="H42" s="112"/>
      <c r="I42" s="112"/>
      <c r="J42" s="112"/>
      <c r="K42" s="109" t="s">
        <v>37</v>
      </c>
      <c r="L42" s="109">
        <v>2017</v>
      </c>
      <c r="M42" s="112">
        <f>Table16[[#This Row],[General  Fund]]+Table16[[#This Row],[All Other Governmental Funds]]</f>
        <v>1059920</v>
      </c>
    </row>
    <row r="43" spans="1:13" hidden="1">
      <c r="A43" s="109">
        <v>141</v>
      </c>
      <c r="B43" s="109" t="s">
        <v>211</v>
      </c>
      <c r="C43" s="110" t="s">
        <v>257</v>
      </c>
      <c r="D43" s="111" t="s">
        <v>45</v>
      </c>
      <c r="E43" s="112">
        <v>5410500</v>
      </c>
      <c r="F43" s="112">
        <v>5485902</v>
      </c>
      <c r="G43" s="112">
        <v>9154793</v>
      </c>
      <c r="H43" s="112">
        <v>417067</v>
      </c>
      <c r="I43" s="112">
        <v>26245746</v>
      </c>
      <c r="J43" s="112">
        <v>32614</v>
      </c>
      <c r="K43" s="109" t="s">
        <v>37</v>
      </c>
      <c r="L43" s="109">
        <v>2017</v>
      </c>
      <c r="M43" s="112">
        <f>Table16[[#This Row],[General  Fund]]+Table16[[#This Row],[All Other Governmental Funds]]</f>
        <v>14640695</v>
      </c>
    </row>
    <row r="44" spans="1:13" hidden="1">
      <c r="A44" s="109">
        <v>142</v>
      </c>
      <c r="B44" s="109" t="s">
        <v>210</v>
      </c>
      <c r="C44" s="111">
        <v>652</v>
      </c>
      <c r="D44" s="111" t="s">
        <v>45</v>
      </c>
      <c r="E44" s="112"/>
      <c r="F44" s="112"/>
      <c r="G44" s="112"/>
      <c r="H44" s="112"/>
      <c r="I44" s="112"/>
      <c r="J44" s="112"/>
      <c r="K44" s="109" t="s">
        <v>37</v>
      </c>
      <c r="L44" s="109">
        <v>2017</v>
      </c>
      <c r="M44" s="112">
        <f>Table16[[#This Row],[General  Fund]]+Table16[[#This Row],[All Other Governmental Funds]]</f>
        <v>0</v>
      </c>
    </row>
    <row r="45" spans="1:13" hidden="1">
      <c r="A45" s="109">
        <v>143</v>
      </c>
      <c r="B45" s="109" t="s">
        <v>258</v>
      </c>
      <c r="C45" s="110" t="s">
        <v>259</v>
      </c>
      <c r="D45" s="111" t="s">
        <v>45</v>
      </c>
      <c r="E45" s="112">
        <v>3619240</v>
      </c>
      <c r="F45" s="112">
        <v>3602797</v>
      </c>
      <c r="G45" s="112">
        <v>48571</v>
      </c>
      <c r="H45" s="112">
        <v>36560425</v>
      </c>
      <c r="I45" s="112">
        <v>7094</v>
      </c>
      <c r="J45" s="112">
        <v>56981345</v>
      </c>
      <c r="K45" s="109" t="s">
        <v>37</v>
      </c>
      <c r="L45" s="109">
        <v>2017</v>
      </c>
      <c r="M45" s="112">
        <f>Table16[[#This Row],[General  Fund]]+Table16[[#This Row],[All Other Governmental Funds]]</f>
        <v>3651368</v>
      </c>
    </row>
    <row r="46" spans="1:13" hidden="1">
      <c r="A46" s="109">
        <v>144</v>
      </c>
      <c r="B46" s="109" t="s">
        <v>260</v>
      </c>
      <c r="C46" s="110" t="s">
        <v>261</v>
      </c>
      <c r="D46" s="111" t="s">
        <v>45</v>
      </c>
      <c r="E46" s="112">
        <v>10980170</v>
      </c>
      <c r="F46" s="112">
        <v>11553134</v>
      </c>
      <c r="G46" s="112">
        <v>869586</v>
      </c>
      <c r="H46" s="112">
        <v>343175</v>
      </c>
      <c r="I46" s="112"/>
      <c r="J46" s="112"/>
      <c r="K46" s="109" t="s">
        <v>37</v>
      </c>
      <c r="L46" s="109">
        <v>2017</v>
      </c>
      <c r="M46" s="112">
        <f>Table16[[#This Row],[General  Fund]]+Table16[[#This Row],[All Other Governmental Funds]]</f>
        <v>12422720</v>
      </c>
    </row>
    <row r="47" spans="1:13" hidden="1">
      <c r="A47" s="109">
        <v>145</v>
      </c>
      <c r="B47" s="109" t="s">
        <v>208</v>
      </c>
      <c r="C47" s="110" t="s">
        <v>209</v>
      </c>
      <c r="D47" s="111" t="s">
        <v>496</v>
      </c>
      <c r="E47" s="112">
        <v>49200</v>
      </c>
      <c r="F47" s="112">
        <v>45074</v>
      </c>
      <c r="G47" s="112">
        <v>911288</v>
      </c>
      <c r="H47" s="112"/>
      <c r="I47" s="112"/>
      <c r="J47" s="112"/>
      <c r="K47" s="109" t="s">
        <v>37</v>
      </c>
      <c r="L47" s="109">
        <v>2017</v>
      </c>
      <c r="M47" s="112">
        <f>Table16[[#This Row],[General  Fund]]+Table16[[#This Row],[All Other Governmental Funds]]</f>
        <v>956362</v>
      </c>
    </row>
    <row r="48" spans="1:13" hidden="1">
      <c r="A48" s="109">
        <v>146</v>
      </c>
      <c r="B48" s="109" t="s">
        <v>207</v>
      </c>
      <c r="C48" s="110" t="s">
        <v>262</v>
      </c>
      <c r="D48" s="111" t="s">
        <v>46</v>
      </c>
      <c r="E48" s="112">
        <v>275200</v>
      </c>
      <c r="F48" s="112">
        <v>837799</v>
      </c>
      <c r="G48" s="112">
        <v>371696</v>
      </c>
      <c r="H48" s="112">
        <v>893807</v>
      </c>
      <c r="I48" s="112">
        <v>404117</v>
      </c>
      <c r="J48" s="112">
        <v>242395</v>
      </c>
      <c r="K48" s="109" t="s">
        <v>37</v>
      </c>
      <c r="L48" s="109">
        <v>2017</v>
      </c>
      <c r="M48" s="112">
        <f>Table16[[#This Row],[General  Fund]]+Table16[[#This Row],[All Other Governmental Funds]]</f>
        <v>1209495</v>
      </c>
    </row>
    <row r="49" spans="1:13" hidden="1">
      <c r="A49" s="109">
        <v>147</v>
      </c>
      <c r="B49" s="109" t="s">
        <v>206</v>
      </c>
      <c r="C49" s="110" t="s">
        <v>263</v>
      </c>
      <c r="D49" s="111" t="s">
        <v>46</v>
      </c>
      <c r="E49" s="112">
        <v>3671840</v>
      </c>
      <c r="F49" s="112">
        <v>3552336</v>
      </c>
      <c r="G49" s="112">
        <v>9618772</v>
      </c>
      <c r="H49" s="112"/>
      <c r="I49" s="112"/>
      <c r="J49" s="112"/>
      <c r="K49" s="109" t="s">
        <v>37</v>
      </c>
      <c r="L49" s="109">
        <v>2017</v>
      </c>
      <c r="M49" s="112">
        <f>Table16[[#This Row],[General  Fund]]+Table16[[#This Row],[All Other Governmental Funds]]</f>
        <v>13171108</v>
      </c>
    </row>
    <row r="50" spans="1:13" hidden="1">
      <c r="A50" s="109">
        <v>148</v>
      </c>
      <c r="B50" s="109" t="s">
        <v>396</v>
      </c>
      <c r="C50" s="110" t="s">
        <v>436</v>
      </c>
      <c r="D50" s="111" t="s">
        <v>46</v>
      </c>
      <c r="E50" s="112"/>
      <c r="F50" s="112"/>
      <c r="G50" s="112"/>
      <c r="H50" s="112"/>
      <c r="I50" s="112"/>
      <c r="J50" s="112"/>
      <c r="K50" s="109" t="s">
        <v>37</v>
      </c>
      <c r="L50" s="109">
        <v>2017</v>
      </c>
      <c r="M50" s="112">
        <f>Table16[[#This Row],[General  Fund]]+Table16[[#This Row],[All Other Governmental Funds]]</f>
        <v>0</v>
      </c>
    </row>
    <row r="51" spans="1:13" hidden="1">
      <c r="A51" s="109">
        <v>149</v>
      </c>
      <c r="B51" s="109" t="s">
        <v>264</v>
      </c>
      <c r="C51" s="110">
        <v>676</v>
      </c>
      <c r="D51" s="111" t="s">
        <v>437</v>
      </c>
      <c r="E51" s="112">
        <v>2603282</v>
      </c>
      <c r="F51" s="112">
        <v>2776158</v>
      </c>
      <c r="G51" s="112">
        <v>5191810</v>
      </c>
      <c r="H51" s="112">
        <v>53908</v>
      </c>
      <c r="I51" s="112"/>
      <c r="J51" s="112"/>
      <c r="K51" s="109" t="s">
        <v>37</v>
      </c>
      <c r="L51" s="109">
        <v>2017</v>
      </c>
      <c r="M51" s="112">
        <f>Table16[[#This Row],[General  Fund]]+Table16[[#This Row],[All Other Governmental Funds]]</f>
        <v>7967968</v>
      </c>
    </row>
    <row r="52" spans="1:13" hidden="1">
      <c r="A52" s="109">
        <v>150</v>
      </c>
      <c r="B52" s="109" t="s">
        <v>265</v>
      </c>
      <c r="C52" s="111">
        <v>673</v>
      </c>
      <c r="D52" s="111" t="s">
        <v>437</v>
      </c>
      <c r="E52" s="112">
        <v>172500</v>
      </c>
      <c r="F52" s="112">
        <v>0</v>
      </c>
      <c r="G52" s="112">
        <v>50000</v>
      </c>
      <c r="H52" s="112">
        <v>-217678</v>
      </c>
      <c r="I52" s="112"/>
      <c r="J52" s="112">
        <v>937258</v>
      </c>
      <c r="K52" s="109" t="s">
        <v>37</v>
      </c>
      <c r="L52" s="109">
        <v>2017</v>
      </c>
      <c r="M52" s="112">
        <f>Table16[[#This Row],[General  Fund]]+Table16[[#This Row],[All Other Governmental Funds]]</f>
        <v>50000</v>
      </c>
    </row>
    <row r="53" spans="1:13" hidden="1">
      <c r="A53" s="109">
        <v>151</v>
      </c>
      <c r="B53" s="109" t="s">
        <v>266</v>
      </c>
      <c r="C53" s="111">
        <v>674</v>
      </c>
      <c r="D53" s="111" t="s">
        <v>437</v>
      </c>
      <c r="E53" s="112"/>
      <c r="F53" s="112"/>
      <c r="G53" s="112">
        <v>1352874</v>
      </c>
      <c r="H53" s="112"/>
      <c r="I53" s="112"/>
      <c r="J53" s="112"/>
      <c r="K53" s="109" t="s">
        <v>37</v>
      </c>
      <c r="L53" s="109">
        <v>2017</v>
      </c>
      <c r="M53" s="112">
        <f>Table16[[#This Row],[General  Fund]]+Table16[[#This Row],[All Other Governmental Funds]]</f>
        <v>1352874</v>
      </c>
    </row>
    <row r="54" spans="1:13" hidden="1">
      <c r="A54" s="109">
        <v>152</v>
      </c>
      <c r="B54" s="109" t="s">
        <v>267</v>
      </c>
      <c r="C54" s="111">
        <v>687</v>
      </c>
      <c r="D54" s="111" t="s">
        <v>437</v>
      </c>
      <c r="E54" s="112">
        <v>5725</v>
      </c>
      <c r="F54" s="112">
        <v>6175</v>
      </c>
      <c r="G54" s="112"/>
      <c r="H54" s="112">
        <v>147</v>
      </c>
      <c r="I54" s="112"/>
      <c r="J54" s="112"/>
      <c r="K54" s="109" t="s">
        <v>37</v>
      </c>
      <c r="L54" s="109">
        <v>2017</v>
      </c>
      <c r="M54" s="112">
        <f>Table16[[#This Row],[General  Fund]]+Table16[[#This Row],[All Other Governmental Funds]]</f>
        <v>6175</v>
      </c>
    </row>
    <row r="55" spans="1:13" hidden="1">
      <c r="A55" s="109">
        <v>153</v>
      </c>
      <c r="B55" s="109" t="s">
        <v>268</v>
      </c>
      <c r="C55" s="110" t="s">
        <v>269</v>
      </c>
      <c r="D55" s="111" t="s">
        <v>437</v>
      </c>
      <c r="E55" s="112">
        <v>185190</v>
      </c>
      <c r="F55" s="112">
        <v>673449</v>
      </c>
      <c r="G55" s="112">
        <v>4751</v>
      </c>
      <c r="H55" s="112">
        <v>418741</v>
      </c>
      <c r="I55" s="112"/>
      <c r="J55" s="112">
        <v>169652</v>
      </c>
      <c r="K55" s="109" t="s">
        <v>37</v>
      </c>
      <c r="L55" s="109">
        <v>2017</v>
      </c>
      <c r="M55" s="112">
        <f>Table16[[#This Row],[General  Fund]]+Table16[[#This Row],[All Other Governmental Funds]]</f>
        <v>678200</v>
      </c>
    </row>
    <row r="56" spans="1:13" hidden="1">
      <c r="A56" s="109">
        <v>154</v>
      </c>
      <c r="B56" s="109" t="s">
        <v>202</v>
      </c>
      <c r="C56" s="110" t="s">
        <v>270</v>
      </c>
      <c r="D56" s="111" t="s">
        <v>397</v>
      </c>
      <c r="E56" s="112"/>
      <c r="F56" s="112"/>
      <c r="G56" s="112">
        <v>51863728</v>
      </c>
      <c r="H56" s="112"/>
      <c r="I56" s="112"/>
      <c r="J56" s="112"/>
      <c r="K56" s="109" t="s">
        <v>37</v>
      </c>
      <c r="L56" s="109">
        <v>2017</v>
      </c>
      <c r="M56" s="112">
        <f>Table16[[#This Row],[General  Fund]]+Table16[[#This Row],[All Other Governmental Funds]]</f>
        <v>51863728</v>
      </c>
    </row>
    <row r="57" spans="1:13" hidden="1">
      <c r="A57" s="109">
        <v>155</v>
      </c>
      <c r="B57" s="109" t="s">
        <v>200</v>
      </c>
      <c r="C57" s="111">
        <v>699</v>
      </c>
      <c r="D57" s="111" t="s">
        <v>397</v>
      </c>
      <c r="E57" s="112">
        <v>18200000</v>
      </c>
      <c r="F57" s="112">
        <v>14602622</v>
      </c>
      <c r="G57" s="112">
        <v>38556746</v>
      </c>
      <c r="H57" s="112"/>
      <c r="I57" s="112"/>
      <c r="J57" s="112"/>
      <c r="K57" s="109" t="s">
        <v>37</v>
      </c>
      <c r="L57" s="109">
        <v>2017</v>
      </c>
      <c r="M57" s="112">
        <f>Table16[[#This Row],[General  Fund]]+Table16[[#This Row],[All Other Governmental Funds]]</f>
        <v>53159368</v>
      </c>
    </row>
    <row r="58" spans="1:13" hidden="1">
      <c r="A58" s="109">
        <v>201</v>
      </c>
      <c r="B58" s="109" t="s">
        <v>199</v>
      </c>
      <c r="C58" s="110" t="s">
        <v>273</v>
      </c>
      <c r="D58" s="111" t="s">
        <v>50</v>
      </c>
      <c r="E58" s="112">
        <v>990409</v>
      </c>
      <c r="F58" s="112">
        <v>969698</v>
      </c>
      <c r="G58" s="112"/>
      <c r="H58" s="112"/>
      <c r="I58" s="112"/>
      <c r="J58" s="112"/>
      <c r="K58" s="109" t="s">
        <v>163</v>
      </c>
      <c r="L58" s="109">
        <v>2017</v>
      </c>
      <c r="M58" s="112">
        <f>Table16[[#This Row],[General  Fund]]+Table16[[#This Row],[All Other Governmental Funds]]</f>
        <v>969698</v>
      </c>
    </row>
    <row r="59" spans="1:13" hidden="1">
      <c r="A59" s="109">
        <v>202</v>
      </c>
      <c r="B59" s="109" t="s">
        <v>198</v>
      </c>
      <c r="C59" s="110" t="s">
        <v>274</v>
      </c>
      <c r="D59" s="111" t="s">
        <v>50</v>
      </c>
      <c r="E59" s="112">
        <v>1371199</v>
      </c>
      <c r="F59" s="112">
        <v>1245143</v>
      </c>
      <c r="G59" s="112"/>
      <c r="H59" s="112"/>
      <c r="I59" s="112"/>
      <c r="J59" s="112"/>
      <c r="K59" s="109" t="s">
        <v>163</v>
      </c>
      <c r="L59" s="109">
        <v>2017</v>
      </c>
      <c r="M59" s="112">
        <f>Table16[[#This Row],[General  Fund]]+Table16[[#This Row],[All Other Governmental Funds]]</f>
        <v>1245143</v>
      </c>
    </row>
    <row r="60" spans="1:13" hidden="1">
      <c r="A60" s="109">
        <v>203</v>
      </c>
      <c r="B60" s="109" t="s">
        <v>154</v>
      </c>
      <c r="C60" s="110" t="s">
        <v>440</v>
      </c>
      <c r="D60" s="111" t="s">
        <v>50</v>
      </c>
      <c r="E60" s="112">
        <v>1210321</v>
      </c>
      <c r="F60" s="112">
        <v>1189295</v>
      </c>
      <c r="G60" s="112"/>
      <c r="H60" s="112"/>
      <c r="I60" s="112"/>
      <c r="J60" s="112"/>
      <c r="K60" s="109" t="s">
        <v>163</v>
      </c>
      <c r="L60" s="109">
        <v>2017</v>
      </c>
      <c r="M60" s="112">
        <f>Table16[[#This Row],[General  Fund]]+Table16[[#This Row],[All Other Governmental Funds]]</f>
        <v>1189295</v>
      </c>
    </row>
    <row r="61" spans="1:13" hidden="1">
      <c r="A61" s="109">
        <v>204</v>
      </c>
      <c r="B61" s="109" t="s">
        <v>155</v>
      </c>
      <c r="C61" s="110" t="s">
        <v>282</v>
      </c>
      <c r="D61" s="111" t="s">
        <v>50</v>
      </c>
      <c r="E61" s="112">
        <v>3027112</v>
      </c>
      <c r="F61" s="112">
        <v>2938490</v>
      </c>
      <c r="G61" s="112">
        <v>70990</v>
      </c>
      <c r="H61" s="112"/>
      <c r="I61" s="112"/>
      <c r="J61" s="112"/>
      <c r="K61" s="109" t="s">
        <v>163</v>
      </c>
      <c r="L61" s="109">
        <v>2017</v>
      </c>
      <c r="M61" s="112">
        <f>Table16[[#This Row],[General  Fund]]+Table16[[#This Row],[All Other Governmental Funds]]</f>
        <v>3009480</v>
      </c>
    </row>
    <row r="62" spans="1:13" hidden="1">
      <c r="A62" s="109">
        <v>205</v>
      </c>
      <c r="B62" s="109" t="s">
        <v>197</v>
      </c>
      <c r="C62" s="110" t="s">
        <v>283</v>
      </c>
      <c r="D62" s="111" t="s">
        <v>50</v>
      </c>
      <c r="E62" s="112">
        <v>1538020</v>
      </c>
      <c r="F62" s="112">
        <v>1521892</v>
      </c>
      <c r="G62" s="112">
        <v>64648</v>
      </c>
      <c r="H62" s="112"/>
      <c r="I62" s="112"/>
      <c r="J62" s="112"/>
      <c r="K62" s="109" t="s">
        <v>163</v>
      </c>
      <c r="L62" s="109">
        <v>2017</v>
      </c>
      <c r="M62" s="112">
        <f>Table16[[#This Row],[General  Fund]]+Table16[[#This Row],[All Other Governmental Funds]]</f>
        <v>1586540</v>
      </c>
    </row>
    <row r="63" spans="1:13" hidden="1">
      <c r="A63" s="109">
        <v>206</v>
      </c>
      <c r="B63" s="109" t="s">
        <v>284</v>
      </c>
      <c r="C63" s="110" t="s">
        <v>285</v>
      </c>
      <c r="D63" s="111" t="s">
        <v>50</v>
      </c>
      <c r="E63" s="112">
        <v>2012112</v>
      </c>
      <c r="F63" s="112">
        <v>2004247</v>
      </c>
      <c r="G63" s="112"/>
      <c r="H63" s="112">
        <v>525385</v>
      </c>
      <c r="I63" s="112">
        <v>10786</v>
      </c>
      <c r="J63" s="112"/>
      <c r="K63" s="109" t="s">
        <v>163</v>
      </c>
      <c r="L63" s="109">
        <v>2017</v>
      </c>
      <c r="M63" s="112">
        <f>Table16[[#This Row],[General  Fund]]+Table16[[#This Row],[All Other Governmental Funds]]</f>
        <v>2004247</v>
      </c>
    </row>
    <row r="64" spans="1:13" hidden="1">
      <c r="A64" s="109">
        <v>207</v>
      </c>
      <c r="B64" s="109" t="s">
        <v>156</v>
      </c>
      <c r="C64" s="110" t="s">
        <v>441</v>
      </c>
      <c r="D64" s="111" t="s">
        <v>50</v>
      </c>
      <c r="E64" s="112">
        <v>289657</v>
      </c>
      <c r="F64" s="112">
        <v>306539</v>
      </c>
      <c r="G64" s="112"/>
      <c r="H64" s="112"/>
      <c r="I64" s="112"/>
      <c r="J64" s="112"/>
      <c r="K64" s="109" t="s">
        <v>163</v>
      </c>
      <c r="L64" s="109">
        <v>2017</v>
      </c>
      <c r="M64" s="112">
        <f>Table16[[#This Row],[General  Fund]]+Table16[[#This Row],[All Other Governmental Funds]]</f>
        <v>306539</v>
      </c>
    </row>
    <row r="65" spans="1:13" hidden="1">
      <c r="A65" s="109">
        <v>208</v>
      </c>
      <c r="B65" s="109" t="s">
        <v>272</v>
      </c>
      <c r="C65" s="110" t="s">
        <v>442</v>
      </c>
      <c r="D65" s="111" t="s">
        <v>50</v>
      </c>
      <c r="E65" s="112">
        <v>14780052</v>
      </c>
      <c r="F65" s="112">
        <v>13936751</v>
      </c>
      <c r="G65" s="112"/>
      <c r="H65" s="112"/>
      <c r="I65" s="112">
        <v>3550</v>
      </c>
      <c r="J65" s="112"/>
      <c r="K65" s="109" t="s">
        <v>163</v>
      </c>
      <c r="L65" s="109">
        <v>2017</v>
      </c>
      <c r="M65" s="112">
        <f>Table16[[#This Row],[General  Fund]]+Table16[[#This Row],[All Other Governmental Funds]]</f>
        <v>13936751</v>
      </c>
    </row>
    <row r="66" spans="1:13" hidden="1">
      <c r="A66" s="109">
        <v>209</v>
      </c>
      <c r="B66" s="109" t="s">
        <v>275</v>
      </c>
      <c r="C66" s="110" t="s">
        <v>443</v>
      </c>
      <c r="D66" s="111" t="s">
        <v>50</v>
      </c>
      <c r="E66" s="112">
        <v>45100</v>
      </c>
      <c r="F66" s="112">
        <v>22651</v>
      </c>
      <c r="G66" s="112"/>
      <c r="H66" s="112"/>
      <c r="I66" s="112"/>
      <c r="J66" s="112"/>
      <c r="K66" s="109" t="s">
        <v>163</v>
      </c>
      <c r="L66" s="109">
        <v>2017</v>
      </c>
      <c r="M66" s="112">
        <f>Table16[[#This Row],[General  Fund]]+Table16[[#This Row],[All Other Governmental Funds]]</f>
        <v>22651</v>
      </c>
    </row>
    <row r="67" spans="1:13" hidden="1">
      <c r="A67" s="109">
        <v>210</v>
      </c>
      <c r="B67" s="109" t="s">
        <v>196</v>
      </c>
      <c r="C67" s="110" t="s">
        <v>271</v>
      </c>
      <c r="D67" s="111" t="s">
        <v>50</v>
      </c>
      <c r="E67" s="112">
        <v>16551851</v>
      </c>
      <c r="F67" s="112">
        <v>15639661</v>
      </c>
      <c r="G67" s="112">
        <v>712902</v>
      </c>
      <c r="H67" s="112"/>
      <c r="I67" s="112">
        <v>22326425</v>
      </c>
      <c r="J67" s="112"/>
      <c r="K67" s="109" t="s">
        <v>163</v>
      </c>
      <c r="L67" s="109">
        <v>2017</v>
      </c>
      <c r="M67" s="112">
        <f>Table16[[#This Row],[General  Fund]]+Table16[[#This Row],[All Other Governmental Funds]]</f>
        <v>16352563</v>
      </c>
    </row>
    <row r="68" spans="1:13" hidden="1">
      <c r="A68" s="109">
        <v>211</v>
      </c>
      <c r="B68" s="109" t="s">
        <v>444</v>
      </c>
      <c r="C68" s="110" t="s">
        <v>445</v>
      </c>
      <c r="D68" s="111" t="s">
        <v>153</v>
      </c>
      <c r="E68" s="112"/>
      <c r="F68" s="112"/>
      <c r="G68" s="112"/>
      <c r="H68" s="112"/>
      <c r="I68" s="112"/>
      <c r="J68" s="112"/>
      <c r="K68" s="109" t="s">
        <v>163</v>
      </c>
      <c r="L68" s="109">
        <v>2017</v>
      </c>
      <c r="M68" s="112">
        <f>Table16[[#This Row],[General  Fund]]+Table16[[#This Row],[All Other Governmental Funds]]</f>
        <v>0</v>
      </c>
    </row>
    <row r="69" spans="1:13" hidden="1">
      <c r="A69" s="109">
        <v>212</v>
      </c>
      <c r="B69" s="109" t="s">
        <v>288</v>
      </c>
      <c r="C69" s="110" t="s">
        <v>289</v>
      </c>
      <c r="D69" s="111" t="s">
        <v>153</v>
      </c>
      <c r="E69" s="112">
        <v>17450376</v>
      </c>
      <c r="F69" s="112">
        <v>16767447</v>
      </c>
      <c r="G69" s="112">
        <v>1009050</v>
      </c>
      <c r="H69" s="112"/>
      <c r="I69" s="112">
        <v>7000</v>
      </c>
      <c r="J69" s="112"/>
      <c r="K69" s="109" t="s">
        <v>163</v>
      </c>
      <c r="L69" s="109">
        <v>2017</v>
      </c>
      <c r="M69" s="112">
        <f>Table16[[#This Row],[General  Fund]]+Table16[[#This Row],[All Other Governmental Funds]]</f>
        <v>17776497</v>
      </c>
    </row>
    <row r="70" spans="1:13" hidden="1">
      <c r="A70" s="109">
        <v>213</v>
      </c>
      <c r="B70" s="109" t="s">
        <v>290</v>
      </c>
      <c r="C70" s="110" t="s">
        <v>291</v>
      </c>
      <c r="D70" s="111" t="s">
        <v>153</v>
      </c>
      <c r="E70" s="112">
        <v>3085896</v>
      </c>
      <c r="F70" s="112">
        <v>3026485</v>
      </c>
      <c r="G70" s="112"/>
      <c r="H70" s="112"/>
      <c r="I70" s="112"/>
      <c r="J70" s="112"/>
      <c r="K70" s="109" t="s">
        <v>163</v>
      </c>
      <c r="L70" s="109">
        <v>2017</v>
      </c>
      <c r="M70" s="112">
        <f>Table16[[#This Row],[General  Fund]]+Table16[[#This Row],[All Other Governmental Funds]]</f>
        <v>3026485</v>
      </c>
    </row>
    <row r="71" spans="1:13" hidden="1">
      <c r="A71" s="109">
        <v>214</v>
      </c>
      <c r="B71" s="109" t="s">
        <v>292</v>
      </c>
      <c r="C71" s="110" t="s">
        <v>293</v>
      </c>
      <c r="D71" s="111" t="s">
        <v>153</v>
      </c>
      <c r="E71" s="112"/>
      <c r="F71" s="112"/>
      <c r="G71" s="112">
        <v>9166139</v>
      </c>
      <c r="H71" s="112"/>
      <c r="I71" s="112"/>
      <c r="J71" s="112"/>
      <c r="K71" s="109" t="s">
        <v>163</v>
      </c>
      <c r="L71" s="109">
        <v>2017</v>
      </c>
      <c r="M71" s="112">
        <f>Table16[[#This Row],[General  Fund]]+Table16[[#This Row],[All Other Governmental Funds]]</f>
        <v>9166139</v>
      </c>
    </row>
    <row r="72" spans="1:13" hidden="1">
      <c r="A72" s="109">
        <v>215</v>
      </c>
      <c r="B72" s="109" t="s">
        <v>446</v>
      </c>
      <c r="C72" s="110" t="s">
        <v>447</v>
      </c>
      <c r="D72" s="111" t="s">
        <v>153</v>
      </c>
      <c r="E72" s="112"/>
      <c r="F72" s="112"/>
      <c r="G72" s="112"/>
      <c r="H72" s="112"/>
      <c r="I72" s="112"/>
      <c r="J72" s="112"/>
      <c r="K72" s="109" t="s">
        <v>163</v>
      </c>
      <c r="L72" s="109">
        <v>2017</v>
      </c>
      <c r="M72" s="112">
        <f>Table16[[#This Row],[General  Fund]]+Table16[[#This Row],[All Other Governmental Funds]]</f>
        <v>0</v>
      </c>
    </row>
    <row r="73" spans="1:13" hidden="1">
      <c r="A73" s="109">
        <v>216</v>
      </c>
      <c r="B73" s="109" t="s">
        <v>294</v>
      </c>
      <c r="C73" s="110" t="s">
        <v>295</v>
      </c>
      <c r="D73" s="111" t="s">
        <v>153</v>
      </c>
      <c r="E73" s="112">
        <v>21500</v>
      </c>
      <c r="F73" s="112">
        <v>21275</v>
      </c>
      <c r="G73" s="112"/>
      <c r="H73" s="112"/>
      <c r="I73" s="112"/>
      <c r="J73" s="112"/>
      <c r="K73" s="109" t="s">
        <v>163</v>
      </c>
      <c r="L73" s="109">
        <v>2017</v>
      </c>
      <c r="M73" s="112">
        <f>Table16[[#This Row],[General  Fund]]+Table16[[#This Row],[All Other Governmental Funds]]</f>
        <v>21275</v>
      </c>
    </row>
    <row r="74" spans="1:13" hidden="1">
      <c r="A74" s="109">
        <v>217</v>
      </c>
      <c r="B74" s="109" t="s">
        <v>276</v>
      </c>
      <c r="C74" s="110" t="s">
        <v>448</v>
      </c>
      <c r="D74" s="111" t="s">
        <v>153</v>
      </c>
      <c r="E74" s="112">
        <v>1486372</v>
      </c>
      <c r="F74" s="112">
        <v>1430684</v>
      </c>
      <c r="G74" s="112"/>
      <c r="H74" s="112"/>
      <c r="I74" s="112">
        <v>5194</v>
      </c>
      <c r="J74" s="112"/>
      <c r="K74" s="109" t="s">
        <v>163</v>
      </c>
      <c r="L74" s="109">
        <v>2017</v>
      </c>
      <c r="M74" s="112">
        <f>Table16[[#This Row],[General  Fund]]+Table16[[#This Row],[All Other Governmental Funds]]</f>
        <v>1430684</v>
      </c>
    </row>
    <row r="75" spans="1:13" hidden="1">
      <c r="A75" s="109">
        <v>218</v>
      </c>
      <c r="B75" s="109" t="s">
        <v>277</v>
      </c>
      <c r="C75" s="110" t="s">
        <v>449</v>
      </c>
      <c r="D75" s="111" t="s">
        <v>153</v>
      </c>
      <c r="E75" s="112">
        <v>46865</v>
      </c>
      <c r="F75" s="112">
        <v>48107</v>
      </c>
      <c r="G75" s="112"/>
      <c r="H75" s="112"/>
      <c r="I75" s="112"/>
      <c r="J75" s="112"/>
      <c r="K75" s="109" t="s">
        <v>163</v>
      </c>
      <c r="L75" s="109">
        <v>2017</v>
      </c>
      <c r="M75" s="112">
        <f>Table16[[#This Row],[General  Fund]]+Table16[[#This Row],[All Other Governmental Funds]]</f>
        <v>48107</v>
      </c>
    </row>
    <row r="76" spans="1:13" hidden="1">
      <c r="A76" s="109">
        <v>219</v>
      </c>
      <c r="B76" s="109" t="s">
        <v>278</v>
      </c>
      <c r="C76" s="110" t="s">
        <v>450</v>
      </c>
      <c r="D76" s="111" t="s">
        <v>153</v>
      </c>
      <c r="E76" s="112"/>
      <c r="F76" s="112"/>
      <c r="G76" s="112">
        <v>3648225</v>
      </c>
      <c r="H76" s="112"/>
      <c r="I76" s="112"/>
      <c r="J76" s="112"/>
      <c r="K76" s="109" t="s">
        <v>163</v>
      </c>
      <c r="L76" s="109">
        <v>2017</v>
      </c>
      <c r="M76" s="112">
        <f>Table16[[#This Row],[General  Fund]]+Table16[[#This Row],[All Other Governmental Funds]]</f>
        <v>3648225</v>
      </c>
    </row>
    <row r="77" spans="1:13" hidden="1">
      <c r="A77" s="109">
        <v>220</v>
      </c>
      <c r="B77" s="109" t="s">
        <v>451</v>
      </c>
      <c r="C77" s="110" t="s">
        <v>452</v>
      </c>
      <c r="D77" s="111" t="s">
        <v>153</v>
      </c>
      <c r="E77" s="112"/>
      <c r="F77" s="112"/>
      <c r="G77" s="112"/>
      <c r="H77" s="112"/>
      <c r="I77" s="112"/>
      <c r="J77" s="112"/>
      <c r="K77" s="109" t="s">
        <v>163</v>
      </c>
      <c r="L77" s="109">
        <v>2017</v>
      </c>
      <c r="M77" s="112">
        <f>Table16[[#This Row],[General  Fund]]+Table16[[#This Row],[All Other Governmental Funds]]</f>
        <v>0</v>
      </c>
    </row>
    <row r="78" spans="1:13" hidden="1">
      <c r="A78" s="109">
        <v>221</v>
      </c>
      <c r="B78" s="109" t="s">
        <v>453</v>
      </c>
      <c r="C78" s="110" t="s">
        <v>454</v>
      </c>
      <c r="D78" s="111" t="s">
        <v>153</v>
      </c>
      <c r="E78" s="112"/>
      <c r="F78" s="112"/>
      <c r="G78" s="112"/>
      <c r="H78" s="112"/>
      <c r="I78" s="112"/>
      <c r="J78" s="112"/>
      <c r="K78" s="109" t="s">
        <v>163</v>
      </c>
      <c r="L78" s="109">
        <v>2017</v>
      </c>
      <c r="M78" s="112">
        <f>Table16[[#This Row],[General  Fund]]+Table16[[#This Row],[All Other Governmental Funds]]</f>
        <v>0</v>
      </c>
    </row>
    <row r="79" spans="1:13" hidden="1">
      <c r="A79" s="109">
        <v>222</v>
      </c>
      <c r="B79" s="109" t="s">
        <v>286</v>
      </c>
      <c r="C79" s="110" t="s">
        <v>287</v>
      </c>
      <c r="D79" s="111" t="s">
        <v>153</v>
      </c>
      <c r="E79" s="112">
        <v>42500</v>
      </c>
      <c r="F79" s="112">
        <v>42500</v>
      </c>
      <c r="G79" s="112"/>
      <c r="H79" s="112"/>
      <c r="I79" s="112"/>
      <c r="J79" s="112"/>
      <c r="K79" s="109" t="s">
        <v>163</v>
      </c>
      <c r="L79" s="109">
        <v>2017</v>
      </c>
      <c r="M79" s="112">
        <f>Table16[[#This Row],[General  Fund]]+Table16[[#This Row],[All Other Governmental Funds]]</f>
        <v>42500</v>
      </c>
    </row>
    <row r="80" spans="1:13" hidden="1">
      <c r="A80" s="109">
        <v>223</v>
      </c>
      <c r="B80" s="109" t="s">
        <v>297</v>
      </c>
      <c r="C80" s="110" t="s">
        <v>298</v>
      </c>
      <c r="D80" s="111" t="s">
        <v>219</v>
      </c>
      <c r="E80" s="112">
        <v>19409146</v>
      </c>
      <c r="F80" s="112">
        <v>19342698</v>
      </c>
      <c r="G80" s="112">
        <v>10896263</v>
      </c>
      <c r="H80" s="112"/>
      <c r="I80" s="112"/>
      <c r="J80" s="112"/>
      <c r="K80" s="109" t="s">
        <v>163</v>
      </c>
      <c r="L80" s="109">
        <v>2017</v>
      </c>
      <c r="M80" s="112">
        <f>Table16[[#This Row],[General  Fund]]+Table16[[#This Row],[All Other Governmental Funds]]</f>
        <v>30238961</v>
      </c>
    </row>
    <row r="81" spans="1:13" hidden="1">
      <c r="A81" s="109">
        <v>224</v>
      </c>
      <c r="B81" s="109" t="s">
        <v>158</v>
      </c>
      <c r="C81" s="110" t="s">
        <v>195</v>
      </c>
      <c r="D81" s="111" t="s">
        <v>219</v>
      </c>
      <c r="E81" s="112"/>
      <c r="F81" s="112"/>
      <c r="G81" s="112">
        <v>694150</v>
      </c>
      <c r="H81" s="112"/>
      <c r="I81" s="112"/>
      <c r="J81" s="112"/>
      <c r="K81" s="109" t="s">
        <v>163</v>
      </c>
      <c r="L81" s="109">
        <v>2017</v>
      </c>
      <c r="M81" s="112">
        <f>Table16[[#This Row],[General  Fund]]+Table16[[#This Row],[All Other Governmental Funds]]</f>
        <v>694150</v>
      </c>
    </row>
    <row r="82" spans="1:13" hidden="1">
      <c r="A82" s="109">
        <v>225</v>
      </c>
      <c r="B82" s="109" t="s">
        <v>194</v>
      </c>
      <c r="C82" s="110" t="s">
        <v>455</v>
      </c>
      <c r="D82" s="111" t="s">
        <v>219</v>
      </c>
      <c r="E82" s="112"/>
      <c r="F82" s="112"/>
      <c r="G82" s="112"/>
      <c r="H82" s="112"/>
      <c r="I82" s="112"/>
      <c r="J82" s="112"/>
      <c r="K82" s="109" t="s">
        <v>163</v>
      </c>
      <c r="L82" s="109">
        <v>2017</v>
      </c>
      <c r="M82" s="112">
        <f>Table16[[#This Row],[General  Fund]]+Table16[[#This Row],[All Other Governmental Funds]]</f>
        <v>0</v>
      </c>
    </row>
    <row r="83" spans="1:13" hidden="1">
      <c r="A83" s="109">
        <v>226</v>
      </c>
      <c r="B83" s="109" t="s">
        <v>193</v>
      </c>
      <c r="C83" s="110" t="s">
        <v>456</v>
      </c>
      <c r="D83" s="111" t="s">
        <v>219</v>
      </c>
      <c r="E83" s="112">
        <v>5078503</v>
      </c>
      <c r="F83" s="112">
        <v>5073343</v>
      </c>
      <c r="G83" s="112">
        <v>4560014</v>
      </c>
      <c r="H83" s="112"/>
      <c r="I83" s="112"/>
      <c r="J83" s="112"/>
      <c r="K83" s="109" t="s">
        <v>163</v>
      </c>
      <c r="L83" s="109">
        <v>2017</v>
      </c>
      <c r="M83" s="112">
        <f>Table16[[#This Row],[General  Fund]]+Table16[[#This Row],[All Other Governmental Funds]]</f>
        <v>9633357</v>
      </c>
    </row>
    <row r="84" spans="1:13" hidden="1">
      <c r="A84" s="109">
        <v>227</v>
      </c>
      <c r="B84" s="109" t="s">
        <v>191</v>
      </c>
      <c r="C84" s="110" t="s">
        <v>192</v>
      </c>
      <c r="D84" s="111" t="s">
        <v>219</v>
      </c>
      <c r="E84" s="112">
        <v>36488181</v>
      </c>
      <c r="F84" s="112">
        <v>36422900</v>
      </c>
      <c r="G84" s="112">
        <v>2888494</v>
      </c>
      <c r="H84" s="112"/>
      <c r="I84" s="112"/>
      <c r="J84" s="112"/>
      <c r="K84" s="109" t="s">
        <v>163</v>
      </c>
      <c r="L84" s="109">
        <v>2017</v>
      </c>
      <c r="M84" s="112">
        <f>Table16[[#This Row],[General  Fund]]+Table16[[#This Row],[All Other Governmental Funds]]</f>
        <v>39311394</v>
      </c>
    </row>
    <row r="85" spans="1:13" hidden="1">
      <c r="A85" s="109">
        <v>228</v>
      </c>
      <c r="B85" s="109" t="s">
        <v>189</v>
      </c>
      <c r="C85" s="110" t="s">
        <v>190</v>
      </c>
      <c r="D85" s="111" t="s">
        <v>219</v>
      </c>
      <c r="E85" s="112"/>
      <c r="F85" s="112"/>
      <c r="G85" s="112"/>
      <c r="H85" s="112"/>
      <c r="I85" s="112"/>
      <c r="J85" s="112"/>
      <c r="K85" s="109" t="s">
        <v>163</v>
      </c>
      <c r="L85" s="109">
        <v>2017</v>
      </c>
      <c r="M85" s="112">
        <f>Table16[[#This Row],[General  Fund]]+Table16[[#This Row],[All Other Governmental Funds]]</f>
        <v>0</v>
      </c>
    </row>
    <row r="86" spans="1:13" hidden="1">
      <c r="A86" s="109">
        <v>229</v>
      </c>
      <c r="B86" s="109" t="s">
        <v>188</v>
      </c>
      <c r="C86" s="110" t="s">
        <v>296</v>
      </c>
      <c r="D86" s="111" t="s">
        <v>219</v>
      </c>
      <c r="E86" s="112"/>
      <c r="F86" s="112"/>
      <c r="G86" s="112"/>
      <c r="H86" s="112"/>
      <c r="I86" s="112"/>
      <c r="J86" s="112"/>
      <c r="K86" s="109" t="s">
        <v>163</v>
      </c>
      <c r="L86" s="109">
        <v>2017</v>
      </c>
      <c r="M86" s="112">
        <f>Table16[[#This Row],[General  Fund]]+Table16[[#This Row],[All Other Governmental Funds]]</f>
        <v>0</v>
      </c>
    </row>
    <row r="87" spans="1:13" hidden="1">
      <c r="A87" s="109">
        <v>230</v>
      </c>
      <c r="B87" s="109" t="s">
        <v>299</v>
      </c>
      <c r="C87" s="110" t="s">
        <v>300</v>
      </c>
      <c r="D87" s="130" t="s">
        <v>399</v>
      </c>
      <c r="E87" s="112"/>
      <c r="F87" s="112"/>
      <c r="G87" s="112"/>
      <c r="H87" s="112"/>
      <c r="I87" s="112"/>
      <c r="J87" s="112"/>
      <c r="K87" s="109" t="s">
        <v>163</v>
      </c>
      <c r="L87" s="109">
        <v>2017</v>
      </c>
      <c r="M87" s="112">
        <f>Table16[[#This Row],[General  Fund]]+Table16[[#This Row],[All Other Governmental Funds]]</f>
        <v>0</v>
      </c>
    </row>
    <row r="88" spans="1:13" hidden="1">
      <c r="A88" s="109">
        <v>231</v>
      </c>
      <c r="B88" s="109" t="s">
        <v>301</v>
      </c>
      <c r="C88" s="110" t="s">
        <v>302</v>
      </c>
      <c r="D88" s="111" t="s">
        <v>399</v>
      </c>
      <c r="E88" s="112"/>
      <c r="F88" s="112"/>
      <c r="G88" s="112"/>
      <c r="H88" s="112"/>
      <c r="I88" s="112"/>
      <c r="J88" s="112">
        <v>59072783</v>
      </c>
      <c r="K88" s="109" t="s">
        <v>163</v>
      </c>
      <c r="L88" s="109">
        <v>2017</v>
      </c>
      <c r="M88" s="112">
        <f>Table16[[#This Row],[General  Fund]]+Table16[[#This Row],[All Other Governmental Funds]]</f>
        <v>0</v>
      </c>
    </row>
    <row r="89" spans="1:13" hidden="1">
      <c r="A89" s="109">
        <v>232</v>
      </c>
      <c r="B89" s="109" t="s">
        <v>303</v>
      </c>
      <c r="C89" s="110" t="s">
        <v>304</v>
      </c>
      <c r="D89" s="111" t="s">
        <v>399</v>
      </c>
      <c r="E89" s="112"/>
      <c r="F89" s="112"/>
      <c r="G89" s="112"/>
      <c r="H89" s="131">
        <v>30432738</v>
      </c>
      <c r="I89" s="131"/>
      <c r="J89" s="131"/>
      <c r="K89" s="109" t="s">
        <v>163</v>
      </c>
      <c r="L89" s="109">
        <v>2017</v>
      </c>
      <c r="M89" s="112">
        <f>Table16[[#This Row],[General  Fund]]+Table16[[#This Row],[All Other Governmental Funds]]</f>
        <v>0</v>
      </c>
    </row>
    <row r="90" spans="1:13" hidden="1">
      <c r="A90" s="109">
        <v>233</v>
      </c>
      <c r="B90" s="109" t="s">
        <v>305</v>
      </c>
      <c r="C90" s="110" t="s">
        <v>306</v>
      </c>
      <c r="D90" s="111" t="s">
        <v>399</v>
      </c>
      <c r="E90" s="112"/>
      <c r="F90" s="112"/>
      <c r="G90" s="112"/>
      <c r="H90" s="131"/>
      <c r="I90" s="131"/>
      <c r="J90" s="131">
        <v>2375669</v>
      </c>
      <c r="K90" s="109" t="s">
        <v>163</v>
      </c>
      <c r="L90" s="109">
        <v>2017</v>
      </c>
      <c r="M90" s="112">
        <f>Table16[[#This Row],[General  Fund]]+Table16[[#This Row],[All Other Governmental Funds]]</f>
        <v>0</v>
      </c>
    </row>
    <row r="91" spans="1:13" hidden="1">
      <c r="A91" s="109">
        <v>234</v>
      </c>
      <c r="B91" s="109" t="s">
        <v>159</v>
      </c>
      <c r="C91" s="110" t="s">
        <v>457</v>
      </c>
      <c r="D91" s="111" t="s">
        <v>399</v>
      </c>
      <c r="E91" s="112"/>
      <c r="F91" s="112"/>
      <c r="G91" s="112"/>
      <c r="H91" s="131"/>
      <c r="I91" s="131"/>
      <c r="J91" s="131">
        <v>48446200</v>
      </c>
      <c r="K91" s="109" t="s">
        <v>163</v>
      </c>
      <c r="L91" s="109">
        <v>2017</v>
      </c>
      <c r="M91" s="112">
        <f>Table16[[#This Row],[General  Fund]]+Table16[[#This Row],[All Other Governmental Funds]]</f>
        <v>0</v>
      </c>
    </row>
    <row r="92" spans="1:13" hidden="1">
      <c r="A92" s="109">
        <v>235</v>
      </c>
      <c r="B92" s="109" t="s">
        <v>330</v>
      </c>
      <c r="C92" s="110" t="s">
        <v>458</v>
      </c>
      <c r="D92" s="111" t="s">
        <v>399</v>
      </c>
      <c r="E92" s="112"/>
      <c r="F92" s="112"/>
      <c r="G92" s="112"/>
      <c r="H92" s="131"/>
      <c r="I92" s="131"/>
      <c r="J92" s="131"/>
      <c r="K92" s="109" t="s">
        <v>163</v>
      </c>
      <c r="L92" s="109">
        <v>2017</v>
      </c>
      <c r="M92" s="112">
        <f>Table16[[#This Row],[General  Fund]]+Table16[[#This Row],[All Other Governmental Funds]]</f>
        <v>0</v>
      </c>
    </row>
    <row r="93" spans="1:13" hidden="1">
      <c r="A93" s="109">
        <v>236</v>
      </c>
      <c r="B93" s="109" t="s">
        <v>459</v>
      </c>
      <c r="C93" s="110" t="s">
        <v>460</v>
      </c>
      <c r="D93" s="111" t="s">
        <v>399</v>
      </c>
      <c r="E93" s="112"/>
      <c r="F93" s="112"/>
      <c r="G93" s="112"/>
      <c r="H93" s="131"/>
      <c r="I93" s="131"/>
      <c r="J93" s="131"/>
      <c r="K93" s="109" t="s">
        <v>163</v>
      </c>
      <c r="L93" s="109">
        <v>2017</v>
      </c>
      <c r="M93" s="112">
        <f>Table16[[#This Row],[General  Fund]]+Table16[[#This Row],[All Other Governmental Funds]]</f>
        <v>0</v>
      </c>
    </row>
    <row r="94" spans="1:13" hidden="1">
      <c r="A94" s="109">
        <v>237</v>
      </c>
      <c r="B94" s="109" t="s">
        <v>461</v>
      </c>
      <c r="C94" s="110" t="s">
        <v>462</v>
      </c>
      <c r="D94" s="111" t="s">
        <v>399</v>
      </c>
      <c r="E94" s="112"/>
      <c r="F94" s="112"/>
      <c r="G94" s="112"/>
      <c r="H94" s="131"/>
      <c r="I94" s="131"/>
      <c r="J94" s="131"/>
      <c r="K94" s="109" t="s">
        <v>163</v>
      </c>
      <c r="L94" s="109">
        <v>2017</v>
      </c>
      <c r="M94" s="112">
        <f>Table16[[#This Row],[General  Fund]]+Table16[[#This Row],[All Other Governmental Funds]]</f>
        <v>0</v>
      </c>
    </row>
    <row r="95" spans="1:13" hidden="1">
      <c r="A95" s="109">
        <v>238</v>
      </c>
      <c r="B95" s="109" t="s">
        <v>309</v>
      </c>
      <c r="C95" s="110" t="s">
        <v>310</v>
      </c>
      <c r="D95" s="110" t="s">
        <v>52</v>
      </c>
      <c r="E95" s="112"/>
      <c r="F95" s="112"/>
      <c r="G95" s="112">
        <v>28185997</v>
      </c>
      <c r="H95" s="131"/>
      <c r="I95" s="131">
        <v>25921</v>
      </c>
      <c r="J95" s="131"/>
      <c r="K95" s="109" t="s">
        <v>163</v>
      </c>
      <c r="L95" s="109">
        <v>2017</v>
      </c>
      <c r="M95" s="112">
        <f>Table16[[#This Row],[General  Fund]]+Table16[[#This Row],[All Other Governmental Funds]]</f>
        <v>28185997</v>
      </c>
    </row>
    <row r="96" spans="1:13" hidden="1">
      <c r="A96" s="109">
        <v>239</v>
      </c>
      <c r="B96" s="109" t="s">
        <v>279</v>
      </c>
      <c r="C96" s="110" t="s">
        <v>463</v>
      </c>
      <c r="D96" s="110" t="s">
        <v>52</v>
      </c>
      <c r="E96" s="112">
        <v>1650028</v>
      </c>
      <c r="F96" s="112">
        <v>1650028</v>
      </c>
      <c r="G96" s="112"/>
      <c r="H96" s="112"/>
      <c r="I96" s="112"/>
      <c r="J96" s="112"/>
      <c r="K96" s="109" t="s">
        <v>163</v>
      </c>
      <c r="L96" s="109">
        <v>2017</v>
      </c>
      <c r="M96" s="112">
        <f>Table16[[#This Row],[General  Fund]]+Table16[[#This Row],[All Other Governmental Funds]]</f>
        <v>1650028</v>
      </c>
    </row>
    <row r="97" spans="1:13" hidden="1">
      <c r="A97" s="109">
        <v>240</v>
      </c>
      <c r="B97" s="109" t="s">
        <v>160</v>
      </c>
      <c r="C97" s="110" t="s">
        <v>464</v>
      </c>
      <c r="D97" s="110" t="s">
        <v>52</v>
      </c>
      <c r="E97" s="112"/>
      <c r="F97" s="112"/>
      <c r="G97" s="112"/>
      <c r="H97" s="112"/>
      <c r="I97" s="112"/>
      <c r="J97" s="112"/>
      <c r="K97" s="109" t="s">
        <v>163</v>
      </c>
      <c r="L97" s="109">
        <v>2017</v>
      </c>
      <c r="M97" s="112">
        <f>Table16[[#This Row],[General  Fund]]+Table16[[#This Row],[All Other Governmental Funds]]</f>
        <v>0</v>
      </c>
    </row>
    <row r="98" spans="1:13" hidden="1">
      <c r="A98" s="109">
        <v>241</v>
      </c>
      <c r="B98" s="109" t="s">
        <v>187</v>
      </c>
      <c r="C98" s="110" t="s">
        <v>465</v>
      </c>
      <c r="D98" s="110" t="s">
        <v>52</v>
      </c>
      <c r="E98" s="112">
        <v>1728491</v>
      </c>
      <c r="F98" s="112">
        <v>1706047</v>
      </c>
      <c r="G98" s="112">
        <v>889</v>
      </c>
      <c r="H98" s="112"/>
      <c r="I98" s="112"/>
      <c r="J98" s="112"/>
      <c r="K98" s="109" t="s">
        <v>163</v>
      </c>
      <c r="L98" s="109">
        <v>2017</v>
      </c>
      <c r="M98" s="112">
        <f>Table16[[#This Row],[General  Fund]]+Table16[[#This Row],[All Other Governmental Funds]]</f>
        <v>1706936</v>
      </c>
    </row>
    <row r="99" spans="1:13" hidden="1">
      <c r="A99" s="109">
        <v>242</v>
      </c>
      <c r="B99" s="109" t="s">
        <v>186</v>
      </c>
      <c r="C99" s="110" t="s">
        <v>311</v>
      </c>
      <c r="D99" s="110" t="s">
        <v>52</v>
      </c>
      <c r="E99" s="112">
        <v>2025943</v>
      </c>
      <c r="F99" s="112">
        <v>2025943</v>
      </c>
      <c r="G99" s="112"/>
      <c r="H99" s="112"/>
      <c r="I99" s="112"/>
      <c r="J99" s="112"/>
      <c r="K99" s="109" t="s">
        <v>163</v>
      </c>
      <c r="L99" s="109">
        <v>2017</v>
      </c>
      <c r="M99" s="112">
        <f>Table16[[#This Row],[General  Fund]]+Table16[[#This Row],[All Other Governmental Funds]]</f>
        <v>2025943</v>
      </c>
    </row>
    <row r="100" spans="1:13" hidden="1">
      <c r="A100" s="109">
        <v>243</v>
      </c>
      <c r="B100" s="109" t="s">
        <v>185</v>
      </c>
      <c r="C100" s="110" t="s">
        <v>466</v>
      </c>
      <c r="D100" s="110" t="s">
        <v>52</v>
      </c>
      <c r="E100" s="112"/>
      <c r="F100" s="112"/>
      <c r="G100" s="112"/>
      <c r="H100" s="112"/>
      <c r="I100" s="112"/>
      <c r="J100" s="112"/>
      <c r="K100" s="109" t="s">
        <v>163</v>
      </c>
      <c r="L100" s="109">
        <v>2017</v>
      </c>
      <c r="M100" s="112">
        <f>Table16[[#This Row],[General  Fund]]+Table16[[#This Row],[All Other Governmental Funds]]</f>
        <v>0</v>
      </c>
    </row>
    <row r="101" spans="1:13" hidden="1">
      <c r="A101" s="109">
        <v>244</v>
      </c>
      <c r="B101" s="109" t="s">
        <v>184</v>
      </c>
      <c r="C101" s="110" t="s">
        <v>312</v>
      </c>
      <c r="D101" s="110" t="s">
        <v>52</v>
      </c>
      <c r="E101" s="112"/>
      <c r="F101" s="112"/>
      <c r="G101" s="112">
        <v>27914888</v>
      </c>
      <c r="H101" s="112"/>
      <c r="I101" s="112"/>
      <c r="J101" s="112"/>
      <c r="K101" s="109" t="s">
        <v>163</v>
      </c>
      <c r="L101" s="109">
        <v>2017</v>
      </c>
      <c r="M101" s="112">
        <f>Table16[[#This Row],[General  Fund]]+Table16[[#This Row],[All Other Governmental Funds]]</f>
        <v>27914888</v>
      </c>
    </row>
    <row r="102" spans="1:13" hidden="1">
      <c r="A102" s="109">
        <v>245</v>
      </c>
      <c r="B102" s="109" t="s">
        <v>182</v>
      </c>
      <c r="C102" s="110" t="s">
        <v>183</v>
      </c>
      <c r="D102" s="110" t="s">
        <v>52</v>
      </c>
      <c r="E102" s="112">
        <v>459002</v>
      </c>
      <c r="F102" s="112">
        <v>447809</v>
      </c>
      <c r="G102" s="112">
        <v>10642988</v>
      </c>
      <c r="H102" s="112"/>
      <c r="I102" s="112"/>
      <c r="J102" s="112"/>
      <c r="K102" s="109" t="s">
        <v>163</v>
      </c>
      <c r="L102" s="109">
        <v>2017</v>
      </c>
      <c r="M102" s="112">
        <f>Table16[[#This Row],[General  Fund]]+Table16[[#This Row],[All Other Governmental Funds]]</f>
        <v>11090797</v>
      </c>
    </row>
    <row r="103" spans="1:13" hidden="1">
      <c r="A103" s="109">
        <v>246</v>
      </c>
      <c r="B103" s="109" t="s">
        <v>181</v>
      </c>
      <c r="C103" s="110" t="s">
        <v>205</v>
      </c>
      <c r="D103" s="110" t="s">
        <v>52</v>
      </c>
      <c r="E103" s="112">
        <v>15525</v>
      </c>
      <c r="F103" s="112">
        <v>15225</v>
      </c>
      <c r="G103" s="112"/>
      <c r="H103" s="112"/>
      <c r="I103" s="112"/>
      <c r="J103" s="112"/>
      <c r="K103" s="109" t="s">
        <v>163</v>
      </c>
      <c r="L103" s="109">
        <v>2017</v>
      </c>
      <c r="M103" s="112">
        <f>Table16[[#This Row],[General  Fund]]+Table16[[#This Row],[All Other Governmental Funds]]</f>
        <v>15225</v>
      </c>
    </row>
    <row r="104" spans="1:13" hidden="1">
      <c r="A104" s="109">
        <v>247</v>
      </c>
      <c r="B104" s="109" t="s">
        <v>313</v>
      </c>
      <c r="C104" s="110" t="s">
        <v>314</v>
      </c>
      <c r="D104" s="110" t="s">
        <v>52</v>
      </c>
      <c r="E104" s="112">
        <v>19875</v>
      </c>
      <c r="F104" s="112">
        <v>27491</v>
      </c>
      <c r="G104" s="112">
        <v>977268</v>
      </c>
      <c r="H104" s="112"/>
      <c r="I104" s="112"/>
      <c r="J104" s="112"/>
      <c r="K104" s="109" t="s">
        <v>163</v>
      </c>
      <c r="L104" s="109">
        <v>2017</v>
      </c>
      <c r="M104" s="112">
        <f>Table16[[#This Row],[General  Fund]]+Table16[[#This Row],[All Other Governmental Funds]]</f>
        <v>1004759</v>
      </c>
    </row>
    <row r="105" spans="1:13" hidden="1">
      <c r="A105" s="109">
        <v>248</v>
      </c>
      <c r="B105" s="109" t="s">
        <v>180</v>
      </c>
      <c r="C105" s="110" t="s">
        <v>315</v>
      </c>
      <c r="D105" s="110" t="s">
        <v>52</v>
      </c>
      <c r="E105" s="112"/>
      <c r="F105" s="112"/>
      <c r="G105" s="112"/>
      <c r="H105" s="112"/>
      <c r="I105" s="112"/>
      <c r="J105" s="112">
        <v>4392700</v>
      </c>
      <c r="K105" s="109" t="s">
        <v>163</v>
      </c>
      <c r="L105" s="109">
        <v>2017</v>
      </c>
      <c r="M105" s="112">
        <f>Table16[[#This Row],[General  Fund]]+Table16[[#This Row],[All Other Governmental Funds]]</f>
        <v>0</v>
      </c>
    </row>
    <row r="106" spans="1:13" hidden="1">
      <c r="A106" s="109">
        <v>249</v>
      </c>
      <c r="B106" s="109" t="s">
        <v>307</v>
      </c>
      <c r="C106" s="110" t="s">
        <v>308</v>
      </c>
      <c r="D106" s="110" t="s">
        <v>52</v>
      </c>
      <c r="E106" s="112">
        <v>1505110</v>
      </c>
      <c r="F106" s="112">
        <v>1489167</v>
      </c>
      <c r="G106" s="112">
        <v>1125959</v>
      </c>
      <c r="H106" s="112"/>
      <c r="I106" s="112"/>
      <c r="J106" s="112"/>
      <c r="K106" s="109" t="s">
        <v>163</v>
      </c>
      <c r="L106" s="109">
        <v>2017</v>
      </c>
      <c r="M106" s="112">
        <f>Table16[[#This Row],[General  Fund]]+Table16[[#This Row],[All Other Governmental Funds]]</f>
        <v>2615126</v>
      </c>
    </row>
    <row r="107" spans="1:13" hidden="1">
      <c r="A107" s="109">
        <v>250</v>
      </c>
      <c r="B107" s="109" t="s">
        <v>467</v>
      </c>
      <c r="C107" s="110" t="s">
        <v>468</v>
      </c>
      <c r="D107" s="110" t="s">
        <v>400</v>
      </c>
      <c r="E107" s="112"/>
      <c r="F107" s="112"/>
      <c r="G107" s="112"/>
      <c r="H107" s="112"/>
      <c r="I107" s="112"/>
      <c r="J107" s="112"/>
      <c r="K107" s="109" t="s">
        <v>163</v>
      </c>
      <c r="L107" s="109">
        <v>2017</v>
      </c>
      <c r="M107" s="112">
        <f>Table16[[#This Row],[General  Fund]]+Table16[[#This Row],[All Other Governmental Funds]]</f>
        <v>0</v>
      </c>
    </row>
    <row r="108" spans="1:13" hidden="1">
      <c r="A108" s="109">
        <v>251</v>
      </c>
      <c r="B108" s="109" t="s">
        <v>179</v>
      </c>
      <c r="C108" s="110" t="s">
        <v>318</v>
      </c>
      <c r="D108" s="110" t="s">
        <v>400</v>
      </c>
      <c r="E108" s="112">
        <v>107500</v>
      </c>
      <c r="F108" s="112">
        <v>107500</v>
      </c>
      <c r="G108" s="112">
        <v>8812250</v>
      </c>
      <c r="H108" s="112"/>
      <c r="I108" s="112"/>
      <c r="J108" s="112"/>
      <c r="K108" s="109" t="s">
        <v>163</v>
      </c>
      <c r="L108" s="109">
        <v>2017</v>
      </c>
      <c r="M108" s="112">
        <f>Table16[[#This Row],[General  Fund]]+Table16[[#This Row],[All Other Governmental Funds]]</f>
        <v>8919750</v>
      </c>
    </row>
    <row r="109" spans="1:13" hidden="1">
      <c r="A109" s="109">
        <v>252</v>
      </c>
      <c r="B109" s="109" t="s">
        <v>212</v>
      </c>
      <c r="C109" s="110">
        <v>711</v>
      </c>
      <c r="D109" s="110" t="s">
        <v>400</v>
      </c>
      <c r="E109" s="112"/>
      <c r="F109" s="112"/>
      <c r="G109" s="112"/>
      <c r="H109" s="112"/>
      <c r="I109" s="112"/>
      <c r="J109" s="112"/>
      <c r="K109" s="109" t="s">
        <v>163</v>
      </c>
      <c r="L109" s="109">
        <v>2017</v>
      </c>
      <c r="M109" s="112">
        <f>Table16[[#This Row],[General  Fund]]+Table16[[#This Row],[All Other Governmental Funds]]</f>
        <v>0</v>
      </c>
    </row>
    <row r="110" spans="1:13" hidden="1">
      <c r="A110" s="109">
        <v>253</v>
      </c>
      <c r="B110" s="109" t="s">
        <v>316</v>
      </c>
      <c r="C110" s="110" t="s">
        <v>317</v>
      </c>
      <c r="D110" s="110" t="s">
        <v>400</v>
      </c>
      <c r="E110" s="112">
        <v>65000</v>
      </c>
      <c r="F110" s="112">
        <v>65000</v>
      </c>
      <c r="G110" s="112">
        <v>3573289</v>
      </c>
      <c r="H110" s="112"/>
      <c r="I110" s="112"/>
      <c r="J110" s="112">
        <v>1610877</v>
      </c>
      <c r="K110" s="109" t="s">
        <v>163</v>
      </c>
      <c r="L110" s="109">
        <v>2017</v>
      </c>
      <c r="M110" s="112">
        <f>Table16[[#This Row],[General  Fund]]+Table16[[#This Row],[All Other Governmental Funds]]</f>
        <v>3638289</v>
      </c>
    </row>
    <row r="111" spans="1:13" hidden="1">
      <c r="A111" s="109">
        <v>254</v>
      </c>
      <c r="B111" s="109" t="s">
        <v>319</v>
      </c>
      <c r="C111" s="110" t="s">
        <v>320</v>
      </c>
      <c r="D111" s="110" t="s">
        <v>53</v>
      </c>
      <c r="E111" s="112">
        <v>5530784</v>
      </c>
      <c r="F111" s="112">
        <v>5361920</v>
      </c>
      <c r="G111" s="112"/>
      <c r="H111" s="112"/>
      <c r="I111" s="112"/>
      <c r="J111" s="112"/>
      <c r="K111" s="109" t="s">
        <v>163</v>
      </c>
      <c r="L111" s="109">
        <v>2017</v>
      </c>
      <c r="M111" s="112">
        <f>Table16[[#This Row],[General  Fund]]+Table16[[#This Row],[All Other Governmental Funds]]</f>
        <v>5361920</v>
      </c>
    </row>
    <row r="112" spans="1:13" hidden="1">
      <c r="A112" s="109">
        <v>255</v>
      </c>
      <c r="B112" s="109" t="s">
        <v>161</v>
      </c>
      <c r="C112" s="110" t="s">
        <v>469</v>
      </c>
      <c r="D112" s="110" t="s">
        <v>53</v>
      </c>
      <c r="E112" s="112"/>
      <c r="F112" s="112"/>
      <c r="G112" s="112"/>
      <c r="H112" s="112"/>
      <c r="I112" s="112"/>
      <c r="J112" s="112"/>
      <c r="K112" s="109" t="s">
        <v>163</v>
      </c>
      <c r="L112" s="109">
        <v>2017</v>
      </c>
      <c r="M112" s="112">
        <f>Table16[[#This Row],[General  Fund]]+Table16[[#This Row],[All Other Governmental Funds]]</f>
        <v>0</v>
      </c>
    </row>
    <row r="113" spans="1:13" hidden="1">
      <c r="A113" s="109">
        <v>256</v>
      </c>
      <c r="B113" s="109" t="s">
        <v>321</v>
      </c>
      <c r="C113" s="110" t="s">
        <v>322</v>
      </c>
      <c r="D113" s="110" t="s">
        <v>53</v>
      </c>
      <c r="E113" s="112"/>
      <c r="F113" s="112"/>
      <c r="G113" s="112">
        <v>9186066</v>
      </c>
      <c r="H113" s="112"/>
      <c r="I113" s="112"/>
      <c r="J113" s="112"/>
      <c r="K113" s="109" t="s">
        <v>163</v>
      </c>
      <c r="L113" s="109">
        <v>2017</v>
      </c>
      <c r="M113" s="112">
        <f>Table16[[#This Row],[General  Fund]]+Table16[[#This Row],[All Other Governmental Funds]]</f>
        <v>9186066</v>
      </c>
    </row>
    <row r="114" spans="1:13" hidden="1">
      <c r="A114" s="109">
        <v>257</v>
      </c>
      <c r="B114" s="109" t="s">
        <v>470</v>
      </c>
      <c r="C114" s="110" t="s">
        <v>471</v>
      </c>
      <c r="D114" s="110" t="s">
        <v>53</v>
      </c>
      <c r="E114" s="112"/>
      <c r="F114" s="112"/>
      <c r="G114" s="112"/>
      <c r="H114" s="112"/>
      <c r="I114" s="112"/>
      <c r="J114" s="112"/>
      <c r="K114" s="109" t="s">
        <v>163</v>
      </c>
      <c r="L114" s="109">
        <v>2017</v>
      </c>
      <c r="M114" s="112">
        <f>Table16[[#This Row],[General  Fund]]+Table16[[#This Row],[All Other Governmental Funds]]</f>
        <v>0</v>
      </c>
    </row>
    <row r="115" spans="1:13" hidden="1">
      <c r="A115" s="109">
        <v>258</v>
      </c>
      <c r="B115" s="109" t="s">
        <v>472</v>
      </c>
      <c r="C115" s="110" t="s">
        <v>473</v>
      </c>
      <c r="D115" s="110" t="s">
        <v>474</v>
      </c>
      <c r="E115" s="112"/>
      <c r="F115" s="112"/>
      <c r="G115" s="112"/>
      <c r="H115" s="112"/>
      <c r="I115" s="112"/>
      <c r="J115" s="112"/>
      <c r="K115" s="109" t="s">
        <v>163</v>
      </c>
      <c r="L115" s="109">
        <v>2017</v>
      </c>
      <c r="M115" s="112">
        <f>Table16[[#This Row],[General  Fund]]+Table16[[#This Row],[All Other Governmental Funds]]</f>
        <v>0</v>
      </c>
    </row>
    <row r="116" spans="1:13" hidden="1">
      <c r="A116" s="109">
        <v>259</v>
      </c>
      <c r="B116" s="109" t="s">
        <v>54</v>
      </c>
      <c r="C116" s="110" t="s">
        <v>323</v>
      </c>
      <c r="D116" s="110" t="s">
        <v>474</v>
      </c>
      <c r="E116" s="112"/>
      <c r="F116" s="112"/>
      <c r="G116" s="112">
        <v>25584314</v>
      </c>
      <c r="H116" s="112"/>
      <c r="I116" s="112"/>
      <c r="J116" s="112"/>
      <c r="K116" s="109" t="s">
        <v>163</v>
      </c>
      <c r="L116" s="109">
        <v>2017</v>
      </c>
      <c r="M116" s="112">
        <f>Table16[[#This Row],[General  Fund]]+Table16[[#This Row],[All Other Governmental Funds]]</f>
        <v>25584314</v>
      </c>
    </row>
    <row r="117" spans="1:13" hidden="1">
      <c r="A117" s="109">
        <v>260</v>
      </c>
      <c r="B117" s="109" t="s">
        <v>55</v>
      </c>
      <c r="C117" s="110" t="s">
        <v>324</v>
      </c>
      <c r="D117" s="110" t="s">
        <v>474</v>
      </c>
      <c r="E117" s="112"/>
      <c r="F117" s="112"/>
      <c r="G117" s="112">
        <v>42308495</v>
      </c>
      <c r="H117" s="112">
        <v>624692</v>
      </c>
      <c r="I117" s="112"/>
      <c r="J117" s="112"/>
      <c r="K117" s="109" t="s">
        <v>163</v>
      </c>
      <c r="L117" s="109">
        <v>2017</v>
      </c>
      <c r="M117" s="112">
        <f>Table16[[#This Row],[General  Fund]]+Table16[[#This Row],[All Other Governmental Funds]]</f>
        <v>42308495</v>
      </c>
    </row>
    <row r="118" spans="1:13" hidden="1">
      <c r="A118" s="109">
        <v>261</v>
      </c>
      <c r="B118" s="109" t="s">
        <v>280</v>
      </c>
      <c r="C118" s="110" t="s">
        <v>475</v>
      </c>
      <c r="D118" s="110" t="s">
        <v>474</v>
      </c>
      <c r="E118" s="112"/>
      <c r="F118" s="112"/>
      <c r="G118" s="112"/>
      <c r="H118" s="112">
        <v>5373332</v>
      </c>
      <c r="I118" s="112">
        <v>144193</v>
      </c>
      <c r="J118" s="112"/>
      <c r="K118" s="109" t="s">
        <v>163</v>
      </c>
      <c r="L118" s="109">
        <v>2017</v>
      </c>
      <c r="M118" s="112">
        <f>Table16[[#This Row],[General  Fund]]+Table16[[#This Row],[All Other Governmental Funds]]</f>
        <v>0</v>
      </c>
    </row>
    <row r="119" spans="1:13" hidden="1">
      <c r="A119" s="109">
        <v>262</v>
      </c>
      <c r="B119" s="109" t="s">
        <v>281</v>
      </c>
      <c r="C119" s="110" t="s">
        <v>476</v>
      </c>
      <c r="D119" s="110" t="s">
        <v>398</v>
      </c>
      <c r="E119" s="112">
        <v>35402877</v>
      </c>
      <c r="F119" s="112">
        <v>33786741</v>
      </c>
      <c r="G119" s="112">
        <v>15272627</v>
      </c>
      <c r="H119" s="112">
        <v>4100000</v>
      </c>
      <c r="I119" s="112"/>
      <c r="J119" s="112"/>
      <c r="K119" s="109" t="s">
        <v>163</v>
      </c>
      <c r="L119" s="109">
        <v>2017</v>
      </c>
      <c r="M119" s="112">
        <f>Table16[[#This Row],[General  Fund]]+Table16[[#This Row],[All Other Governmental Funds]]</f>
        <v>49059368</v>
      </c>
    </row>
    <row r="120" spans="1:13" hidden="1">
      <c r="A120" s="109">
        <v>263</v>
      </c>
      <c r="B120" s="109" t="s">
        <v>325</v>
      </c>
      <c r="C120" s="110" t="s">
        <v>326</v>
      </c>
      <c r="D120" s="110" t="s">
        <v>398</v>
      </c>
      <c r="E120" s="112"/>
      <c r="F120" s="112"/>
      <c r="G120" s="112"/>
      <c r="H120" s="112"/>
      <c r="I120" s="112"/>
      <c r="J120" s="112"/>
      <c r="K120" s="109" t="s">
        <v>163</v>
      </c>
      <c r="L120" s="109">
        <v>2017</v>
      </c>
      <c r="M120" s="112">
        <f>Table16[[#This Row],[General  Fund]]+Table16[[#This Row],[All Other Governmental Funds]]</f>
        <v>0</v>
      </c>
    </row>
    <row r="121" spans="1:13" hidden="1">
      <c r="A121" s="109">
        <v>401</v>
      </c>
      <c r="B121" s="109" t="s">
        <v>152</v>
      </c>
      <c r="D121" s="110" t="s">
        <v>477</v>
      </c>
      <c r="E121" s="112"/>
      <c r="F121" s="112"/>
      <c r="G121" s="112"/>
      <c r="H121" s="112"/>
      <c r="I121" s="112"/>
      <c r="J121" s="112"/>
      <c r="L121" s="109">
        <v>2017</v>
      </c>
      <c r="M121" s="112">
        <f>Table16[[#This Row],[General  Fund]]+Table16[[#This Row],[All Other Governmental Funds]]</f>
        <v>0</v>
      </c>
    </row>
    <row r="122" spans="1:13" hidden="1">
      <c r="A122" s="109">
        <v>402</v>
      </c>
      <c r="B122" s="109" t="s">
        <v>153</v>
      </c>
      <c r="D122" s="110" t="s">
        <v>477</v>
      </c>
      <c r="E122" s="112"/>
      <c r="F122" s="112"/>
      <c r="G122" s="112"/>
      <c r="H122" s="112"/>
      <c r="I122" s="112"/>
      <c r="J122" s="112"/>
      <c r="L122" s="109">
        <v>2017</v>
      </c>
      <c r="M122" s="112">
        <f>Table16[[#This Row],[General  Fund]]+Table16[[#This Row],[All Other Governmental Funds]]</f>
        <v>0</v>
      </c>
    </row>
    <row r="123" spans="1:13" hidden="1">
      <c r="A123" s="109">
        <v>403</v>
      </c>
      <c r="B123" s="109" t="s">
        <v>50</v>
      </c>
      <c r="D123" s="110" t="s">
        <v>477</v>
      </c>
      <c r="E123" s="112"/>
      <c r="F123" s="112"/>
      <c r="G123" s="112"/>
      <c r="H123" s="112"/>
      <c r="I123" s="112"/>
      <c r="J123" s="112"/>
      <c r="L123" s="109">
        <v>2017</v>
      </c>
      <c r="M123" s="112">
        <f>Table16[[#This Row],[General  Fund]]+Table16[[#This Row],[All Other Governmental Funds]]</f>
        <v>0</v>
      </c>
    </row>
    <row r="124" spans="1:13" hidden="1">
      <c r="A124" s="109">
        <v>404</v>
      </c>
      <c r="B124" s="109" t="s">
        <v>157</v>
      </c>
      <c r="D124" s="110" t="s">
        <v>477</v>
      </c>
      <c r="E124" s="112"/>
      <c r="F124" s="112"/>
      <c r="G124" s="112"/>
      <c r="H124" s="112"/>
      <c r="I124" s="112"/>
      <c r="J124" s="112"/>
      <c r="L124" s="109">
        <v>2017</v>
      </c>
      <c r="M124" s="112">
        <f>Table16[[#This Row],[General  Fund]]+Table16[[#This Row],[All Other Governmental Funds]]</f>
        <v>0</v>
      </c>
    </row>
    <row r="125" spans="1:13" hidden="1">
      <c r="A125" s="109">
        <v>405</v>
      </c>
      <c r="B125" s="109" t="s">
        <v>158</v>
      </c>
      <c r="D125" s="110" t="s">
        <v>477</v>
      </c>
      <c r="E125" s="112"/>
      <c r="F125" s="112"/>
      <c r="G125" s="112"/>
      <c r="H125" s="112"/>
      <c r="I125" s="112"/>
      <c r="J125" s="112"/>
      <c r="L125" s="109">
        <v>2017</v>
      </c>
      <c r="M125" s="112">
        <f>Table16[[#This Row],[General  Fund]]+Table16[[#This Row],[All Other Governmental Funds]]</f>
        <v>0</v>
      </c>
    </row>
    <row r="126" spans="1:13" hidden="1">
      <c r="A126" s="109">
        <v>406</v>
      </c>
      <c r="B126" s="109" t="s">
        <v>336</v>
      </c>
      <c r="D126" s="110" t="s">
        <v>477</v>
      </c>
      <c r="E126" s="112"/>
      <c r="F126" s="112"/>
      <c r="G126" s="112"/>
      <c r="H126" s="112"/>
      <c r="I126" s="112"/>
      <c r="J126" s="112"/>
      <c r="L126" s="109">
        <v>2017</v>
      </c>
      <c r="M126" s="112">
        <f>Table16[[#This Row],[General  Fund]]+Table16[[#This Row],[All Other Governmental Funds]]</f>
        <v>0</v>
      </c>
    </row>
    <row r="127" spans="1:13" hidden="1">
      <c r="A127" s="109">
        <v>407</v>
      </c>
      <c r="B127" s="109" t="s">
        <v>337</v>
      </c>
      <c r="D127" s="110" t="s">
        <v>477</v>
      </c>
      <c r="E127" s="112"/>
      <c r="F127" s="112"/>
      <c r="G127" s="112"/>
      <c r="H127" s="112"/>
      <c r="I127" s="112"/>
      <c r="J127" s="112"/>
      <c r="L127" s="109">
        <v>2017</v>
      </c>
      <c r="M127" s="112">
        <f>Table16[[#This Row],[General  Fund]]+Table16[[#This Row],[All Other Governmental Funds]]</f>
        <v>0</v>
      </c>
    </row>
    <row r="128" spans="1:13" hidden="1">
      <c r="A128" s="109">
        <v>408</v>
      </c>
      <c r="B128" s="109" t="s">
        <v>338</v>
      </c>
      <c r="D128" s="110" t="s">
        <v>477</v>
      </c>
      <c r="E128" s="112"/>
      <c r="F128" s="112"/>
      <c r="G128" s="112"/>
      <c r="H128" s="112"/>
      <c r="I128" s="112"/>
      <c r="J128" s="112"/>
      <c r="L128" s="109">
        <v>2017</v>
      </c>
      <c r="M128" s="112">
        <f>Table16[[#This Row],[General  Fund]]+Table16[[#This Row],[All Other Governmental Funds]]</f>
        <v>0</v>
      </c>
    </row>
    <row r="129" spans="1:13" hidden="1">
      <c r="A129" s="109">
        <v>409</v>
      </c>
      <c r="B129" s="109" t="s">
        <v>51</v>
      </c>
      <c r="D129" s="110" t="s">
        <v>477</v>
      </c>
      <c r="E129" s="112"/>
      <c r="F129" s="112"/>
      <c r="G129" s="112"/>
      <c r="H129" s="112"/>
      <c r="I129" s="112"/>
      <c r="J129" s="112"/>
      <c r="L129" s="109">
        <v>2017</v>
      </c>
      <c r="M129" s="112">
        <f>Table16[[#This Row],[General  Fund]]+Table16[[#This Row],[All Other Governmental Funds]]</f>
        <v>0</v>
      </c>
    </row>
    <row r="130" spans="1:13" hidden="1">
      <c r="A130" s="109">
        <v>410</v>
      </c>
      <c r="B130" s="109" t="s">
        <v>218</v>
      </c>
      <c r="D130" s="110" t="s">
        <v>477</v>
      </c>
      <c r="E130" s="112"/>
      <c r="F130" s="112"/>
      <c r="G130" s="112"/>
      <c r="H130" s="112"/>
      <c r="I130" s="112"/>
      <c r="J130" s="112"/>
      <c r="L130" s="109">
        <v>2017</v>
      </c>
      <c r="M130" s="112">
        <f>Table16[[#This Row],[General  Fund]]+Table16[[#This Row],[All Other Governmental Funds]]</f>
        <v>0</v>
      </c>
    </row>
    <row r="131" spans="1:13" hidden="1">
      <c r="A131" s="109">
        <v>411</v>
      </c>
      <c r="B131" s="109" t="s">
        <v>327</v>
      </c>
      <c r="D131" s="110" t="s">
        <v>477</v>
      </c>
      <c r="E131" s="112"/>
      <c r="F131" s="112"/>
      <c r="G131" s="112"/>
      <c r="H131" s="112"/>
      <c r="I131" s="112"/>
      <c r="J131" s="112"/>
      <c r="L131" s="109">
        <v>2017</v>
      </c>
      <c r="M131" s="112">
        <f>Table16[[#This Row],[General  Fund]]+Table16[[#This Row],[All Other Governmental Funds]]</f>
        <v>0</v>
      </c>
    </row>
    <row r="132" spans="1:13" hidden="1">
      <c r="A132" s="109">
        <v>412</v>
      </c>
      <c r="B132" s="109" t="s">
        <v>328</v>
      </c>
      <c r="D132" s="110" t="s">
        <v>477</v>
      </c>
      <c r="E132" s="112"/>
      <c r="F132" s="112"/>
      <c r="G132" s="112"/>
      <c r="H132" s="112"/>
      <c r="I132" s="112"/>
      <c r="J132" s="112"/>
      <c r="L132" s="109">
        <v>2017</v>
      </c>
      <c r="M132" s="112">
        <f>Table16[[#This Row],[General  Fund]]+Table16[[#This Row],[All Other Governmental Funds]]</f>
        <v>0</v>
      </c>
    </row>
    <row r="133" spans="1:13" hidden="1">
      <c r="A133" s="109">
        <v>413</v>
      </c>
      <c r="B133" s="109" t="s">
        <v>220</v>
      </c>
      <c r="D133" s="110" t="s">
        <v>477</v>
      </c>
      <c r="E133" s="112"/>
      <c r="F133" s="112"/>
      <c r="G133" s="112"/>
      <c r="H133" s="112"/>
      <c r="I133" s="112"/>
      <c r="J133" s="112"/>
      <c r="L133" s="109">
        <v>2017</v>
      </c>
      <c r="M133" s="112">
        <f>Table16[[#This Row],[General  Fund]]+Table16[[#This Row],[All Other Governmental Funds]]</f>
        <v>0</v>
      </c>
    </row>
    <row r="134" spans="1:13" hidden="1">
      <c r="A134" s="109">
        <v>414</v>
      </c>
      <c r="B134" s="109" t="s">
        <v>329</v>
      </c>
      <c r="D134" s="110" t="s">
        <v>477</v>
      </c>
      <c r="E134" s="112"/>
      <c r="F134" s="112"/>
      <c r="G134" s="112"/>
      <c r="H134" s="112"/>
      <c r="I134" s="112"/>
      <c r="J134" s="112"/>
      <c r="L134" s="109">
        <v>2017</v>
      </c>
      <c r="M134" s="112">
        <f>Table16[[#This Row],[General  Fund]]+Table16[[#This Row],[All Other Governmental Funds]]</f>
        <v>0</v>
      </c>
    </row>
    <row r="135" spans="1:13" hidden="1">
      <c r="A135" s="109">
        <v>415</v>
      </c>
      <c r="B135" s="109" t="s">
        <v>159</v>
      </c>
      <c r="D135" s="110" t="s">
        <v>477</v>
      </c>
      <c r="E135" s="112"/>
      <c r="F135" s="112"/>
      <c r="G135" s="112"/>
      <c r="H135" s="112"/>
      <c r="I135" s="112"/>
      <c r="J135" s="112"/>
      <c r="L135" s="109">
        <v>2017</v>
      </c>
      <c r="M135" s="112">
        <f>Table16[[#This Row],[General  Fund]]+Table16[[#This Row],[All Other Governmental Funds]]</f>
        <v>0</v>
      </c>
    </row>
    <row r="136" spans="1:13" hidden="1">
      <c r="A136" s="109">
        <v>416</v>
      </c>
      <c r="B136" s="109" t="s">
        <v>330</v>
      </c>
      <c r="D136" s="110" t="s">
        <v>477</v>
      </c>
      <c r="E136" s="112"/>
      <c r="F136" s="112"/>
      <c r="G136" s="112"/>
      <c r="H136" s="112"/>
      <c r="I136" s="112"/>
      <c r="J136" s="112"/>
      <c r="L136" s="109">
        <v>2017</v>
      </c>
      <c r="M136" s="112">
        <f>Table16[[#This Row],[General  Fund]]+Table16[[#This Row],[All Other Governmental Funds]]</f>
        <v>0</v>
      </c>
    </row>
    <row r="137" spans="1:13" hidden="1">
      <c r="A137" s="109">
        <v>417</v>
      </c>
      <c r="B137" s="109" t="s">
        <v>331</v>
      </c>
      <c r="D137" s="110" t="s">
        <v>477</v>
      </c>
      <c r="E137" s="112"/>
      <c r="F137" s="112"/>
      <c r="G137" s="112"/>
      <c r="H137" s="112"/>
      <c r="I137" s="112"/>
      <c r="J137" s="112"/>
      <c r="L137" s="109">
        <v>2017</v>
      </c>
      <c r="M137" s="112">
        <f>Table16[[#This Row],[General  Fund]]+Table16[[#This Row],[All Other Governmental Funds]]</f>
        <v>0</v>
      </c>
    </row>
    <row r="138" spans="1:13" hidden="1">
      <c r="A138" s="109">
        <v>418</v>
      </c>
      <c r="B138" s="109" t="s">
        <v>215</v>
      </c>
      <c r="D138" s="110" t="s">
        <v>477</v>
      </c>
      <c r="E138" s="112"/>
      <c r="F138" s="112"/>
      <c r="G138" s="112"/>
      <c r="H138" s="112"/>
      <c r="I138" s="112"/>
      <c r="J138" s="112"/>
      <c r="L138" s="109">
        <v>2017</v>
      </c>
      <c r="M138" s="112">
        <f>Table16[[#This Row],[General  Fund]]+Table16[[#This Row],[All Other Governmental Funds]]</f>
        <v>0</v>
      </c>
    </row>
    <row r="139" spans="1:13" hidden="1">
      <c r="A139" s="109">
        <v>419</v>
      </c>
      <c r="B139" s="109" t="s">
        <v>332</v>
      </c>
      <c r="D139" s="110" t="s">
        <v>477</v>
      </c>
      <c r="E139" s="112"/>
      <c r="F139" s="112"/>
      <c r="G139" s="112"/>
      <c r="H139" s="112"/>
      <c r="I139" s="112"/>
      <c r="J139" s="112"/>
      <c r="L139" s="109">
        <v>2017</v>
      </c>
      <c r="M139" s="112">
        <f>Table16[[#This Row],[General  Fund]]+Table16[[#This Row],[All Other Governmental Funds]]</f>
        <v>0</v>
      </c>
    </row>
    <row r="140" spans="1:13" hidden="1">
      <c r="A140" s="109">
        <v>420</v>
      </c>
      <c r="B140" s="109" t="s">
        <v>333</v>
      </c>
      <c r="D140" s="110" t="s">
        <v>477</v>
      </c>
      <c r="E140" s="112"/>
      <c r="F140" s="112"/>
      <c r="G140" s="112"/>
      <c r="H140" s="112"/>
      <c r="I140" s="112"/>
      <c r="J140" s="112"/>
      <c r="L140" s="109">
        <v>2017</v>
      </c>
      <c r="M140" s="112">
        <f>Table16[[#This Row],[General  Fund]]+Table16[[#This Row],[All Other Governmental Funds]]</f>
        <v>0</v>
      </c>
    </row>
    <row r="141" spans="1:13" hidden="1">
      <c r="A141" s="109">
        <v>421</v>
      </c>
      <c r="B141" s="109" t="s">
        <v>178</v>
      </c>
      <c r="D141" s="110" t="s">
        <v>477</v>
      </c>
      <c r="E141" s="112"/>
      <c r="F141" s="112"/>
      <c r="G141" s="112"/>
      <c r="H141" s="112"/>
      <c r="I141" s="112"/>
      <c r="J141" s="112"/>
      <c r="L141" s="109">
        <v>2017</v>
      </c>
      <c r="M141" s="112">
        <f>Table16[[#This Row],[General  Fund]]+Table16[[#This Row],[All Other Governmental Funds]]</f>
        <v>0</v>
      </c>
    </row>
    <row r="142" spans="1:13" hidden="1">
      <c r="A142" s="109">
        <v>422</v>
      </c>
      <c r="B142" s="109" t="s">
        <v>161</v>
      </c>
      <c r="D142" s="110" t="s">
        <v>477</v>
      </c>
      <c r="E142" s="112"/>
      <c r="F142" s="112"/>
      <c r="G142" s="112"/>
      <c r="H142" s="112"/>
      <c r="I142" s="112"/>
      <c r="J142" s="112"/>
      <c r="L142" s="109">
        <v>2017</v>
      </c>
      <c r="M142" s="112">
        <f>Table16[[#This Row],[General  Fund]]+Table16[[#This Row],[All Other Governmental Funds]]</f>
        <v>0</v>
      </c>
    </row>
    <row r="143" spans="1:13" hidden="1">
      <c r="A143" s="109">
        <v>423</v>
      </c>
      <c r="B143" s="109" t="s">
        <v>334</v>
      </c>
      <c r="D143" s="110" t="s">
        <v>477</v>
      </c>
      <c r="E143" s="112"/>
      <c r="F143" s="112"/>
      <c r="G143" s="112"/>
      <c r="H143" s="112"/>
      <c r="I143" s="112"/>
      <c r="J143" s="112"/>
      <c r="L143" s="109">
        <v>2017</v>
      </c>
      <c r="M143" s="112">
        <f>Table16[[#This Row],[General  Fund]]+Table16[[#This Row],[All Other Governmental Funds]]</f>
        <v>0</v>
      </c>
    </row>
    <row r="144" spans="1:13" hidden="1">
      <c r="A144" s="109">
        <v>424</v>
      </c>
      <c r="B144" s="109" t="s">
        <v>335</v>
      </c>
      <c r="D144" s="110" t="s">
        <v>477</v>
      </c>
      <c r="E144" s="112"/>
      <c r="F144" s="112"/>
      <c r="G144" s="112"/>
      <c r="H144" s="112"/>
      <c r="I144" s="112"/>
      <c r="J144" s="112"/>
      <c r="L144" s="109">
        <v>2017</v>
      </c>
      <c r="M144" s="112">
        <f>Table16[[#This Row],[General  Fund]]+Table16[[#This Row],[All Other Governmental Funds]]</f>
        <v>0</v>
      </c>
    </row>
    <row r="145" spans="1:13" hidden="1">
      <c r="A145" s="109">
        <v>425</v>
      </c>
      <c r="B145" s="109" t="s">
        <v>478</v>
      </c>
      <c r="D145" s="110" t="s">
        <v>477</v>
      </c>
      <c r="E145" s="112"/>
      <c r="F145" s="112"/>
      <c r="G145" s="112"/>
      <c r="H145" s="112"/>
      <c r="I145" s="112"/>
      <c r="J145" s="112"/>
      <c r="L145" s="109">
        <v>2017</v>
      </c>
      <c r="M145" s="112">
        <f>Table16[[#This Row],[General  Fund]]+Table16[[#This Row],[All Other Governmental Funds]]</f>
        <v>0</v>
      </c>
    </row>
    <row r="146" spans="1:13" hidden="1">
      <c r="A146" s="109">
        <v>501</v>
      </c>
      <c r="B146" s="109" t="s">
        <v>354</v>
      </c>
      <c r="C146" s="110" t="s">
        <v>479</v>
      </c>
      <c r="D146" s="110" t="s">
        <v>402</v>
      </c>
      <c r="E146" s="112"/>
      <c r="F146" s="112">
        <v>68951841</v>
      </c>
      <c r="G146" s="112">
        <v>67614899</v>
      </c>
      <c r="H146" s="112">
        <v>101876172</v>
      </c>
      <c r="I146" s="112">
        <v>17373027</v>
      </c>
      <c r="J146" s="112">
        <v>66349963</v>
      </c>
      <c r="K146" s="109" t="s">
        <v>73</v>
      </c>
      <c r="L146" s="109">
        <v>2017</v>
      </c>
      <c r="M146" s="112">
        <f>Table16[[#This Row],[General  Fund]]+Table16[[#This Row],[All Other Governmental Funds]]</f>
        <v>136566740</v>
      </c>
    </row>
    <row r="147" spans="1:13" hidden="1">
      <c r="A147" s="109">
        <v>502</v>
      </c>
      <c r="B147" s="109" t="s">
        <v>361</v>
      </c>
      <c r="C147" s="110" t="s">
        <v>480</v>
      </c>
      <c r="D147" s="110" t="s">
        <v>402</v>
      </c>
      <c r="E147" s="112"/>
      <c r="F147" s="112"/>
      <c r="G147" s="112"/>
      <c r="H147" s="112"/>
      <c r="I147" s="112"/>
      <c r="J147" s="112"/>
      <c r="K147" s="109" t="s">
        <v>73</v>
      </c>
      <c r="L147" s="109">
        <v>2017</v>
      </c>
      <c r="M147" s="112">
        <f>Table16[[#This Row],[General  Fund]]+Table16[[#This Row],[All Other Governmental Funds]]</f>
        <v>0</v>
      </c>
    </row>
    <row r="148" spans="1:13" hidden="1">
      <c r="A148" s="109">
        <v>503</v>
      </c>
      <c r="B148" s="109" t="s">
        <v>385</v>
      </c>
      <c r="C148" s="110" t="s">
        <v>386</v>
      </c>
      <c r="D148" s="110" t="s">
        <v>405</v>
      </c>
      <c r="E148" s="112"/>
      <c r="F148" s="112">
        <v>3484474</v>
      </c>
      <c r="G148" s="112">
        <v>32534015</v>
      </c>
      <c r="H148" s="112">
        <v>10764131</v>
      </c>
      <c r="I148" s="112"/>
      <c r="J148" s="112"/>
      <c r="K148" s="109" t="s">
        <v>73</v>
      </c>
      <c r="L148" s="109">
        <v>2017</v>
      </c>
      <c r="M148" s="112">
        <f>Table16[[#This Row],[General  Fund]]+Table16[[#This Row],[All Other Governmental Funds]]</f>
        <v>36018489</v>
      </c>
    </row>
    <row r="149" spans="1:13" hidden="1">
      <c r="A149" s="109">
        <v>504</v>
      </c>
      <c r="B149" s="109" t="s">
        <v>389</v>
      </c>
      <c r="C149" s="110" t="s">
        <v>390</v>
      </c>
      <c r="D149" s="110" t="s">
        <v>405</v>
      </c>
      <c r="E149" s="112"/>
      <c r="F149" s="112">
        <v>2261804</v>
      </c>
      <c r="G149" s="112">
        <v>9667054</v>
      </c>
      <c r="H149" s="112">
        <v>1409536</v>
      </c>
      <c r="I149" s="112">
        <v>719</v>
      </c>
      <c r="J149" s="112"/>
      <c r="K149" s="109" t="s">
        <v>73</v>
      </c>
      <c r="L149" s="109">
        <v>2017</v>
      </c>
      <c r="M149" s="112">
        <f>Table16[[#This Row],[General  Fund]]+Table16[[#This Row],[All Other Governmental Funds]]</f>
        <v>11928858</v>
      </c>
    </row>
    <row r="150" spans="1:13" hidden="1">
      <c r="A150" s="109">
        <v>505</v>
      </c>
      <c r="B150" s="109" t="s">
        <v>391</v>
      </c>
      <c r="C150" s="110" t="s">
        <v>481</v>
      </c>
      <c r="D150" s="110" t="s">
        <v>405</v>
      </c>
      <c r="E150" s="112"/>
      <c r="F150" s="112">
        <v>14165970</v>
      </c>
      <c r="G150" s="112">
        <v>12014044</v>
      </c>
      <c r="H150" s="112"/>
      <c r="I150" s="112">
        <v>62399</v>
      </c>
      <c r="J150" s="112"/>
      <c r="K150" s="109" t="s">
        <v>73</v>
      </c>
      <c r="L150" s="109">
        <v>2017</v>
      </c>
      <c r="M150" s="112">
        <f>Table16[[#This Row],[General  Fund]]+Table16[[#This Row],[All Other Governmental Funds]]</f>
        <v>26180014</v>
      </c>
    </row>
    <row r="151" spans="1:13" hidden="1">
      <c r="A151" s="109">
        <v>506</v>
      </c>
      <c r="B151" s="109" t="s">
        <v>392</v>
      </c>
      <c r="C151" s="110" t="s">
        <v>393</v>
      </c>
      <c r="D151" s="110" t="s">
        <v>405</v>
      </c>
      <c r="E151" s="112"/>
      <c r="F151" s="112">
        <v>559807</v>
      </c>
      <c r="G151" s="112">
        <v>7377641</v>
      </c>
      <c r="H151" s="112">
        <v>3445236</v>
      </c>
      <c r="I151" s="112">
        <v>205427</v>
      </c>
      <c r="J151" s="112">
        <v>24733200</v>
      </c>
      <c r="K151" s="109" t="s">
        <v>73</v>
      </c>
      <c r="L151" s="109">
        <v>2017</v>
      </c>
      <c r="M151" s="112">
        <f>Table16[[#This Row],[General  Fund]]+Table16[[#This Row],[All Other Governmental Funds]]</f>
        <v>7937448</v>
      </c>
    </row>
    <row r="152" spans="1:13" hidden="1">
      <c r="A152" s="109">
        <v>507</v>
      </c>
      <c r="B152" s="109" t="s">
        <v>394</v>
      </c>
      <c r="C152" s="110" t="s">
        <v>395</v>
      </c>
      <c r="D152" s="110" t="s">
        <v>401</v>
      </c>
      <c r="E152" s="112"/>
      <c r="F152" s="112">
        <v>97510</v>
      </c>
      <c r="G152" s="112">
        <v>396634</v>
      </c>
      <c r="H152" s="112"/>
      <c r="I152" s="112"/>
      <c r="J152" s="112"/>
      <c r="K152" s="109" t="s">
        <v>73</v>
      </c>
      <c r="L152" s="109">
        <v>2017</v>
      </c>
      <c r="M152" s="112">
        <f>Table16[[#This Row],[General  Fund]]+Table16[[#This Row],[All Other Governmental Funds]]</f>
        <v>494144</v>
      </c>
    </row>
    <row r="153" spans="1:13" hidden="1">
      <c r="A153" s="109">
        <v>508</v>
      </c>
      <c r="B153" s="109" t="s">
        <v>339</v>
      </c>
      <c r="C153" s="110" t="s">
        <v>482</v>
      </c>
      <c r="D153" s="110" t="s">
        <v>401</v>
      </c>
      <c r="E153" s="112"/>
      <c r="F153" s="112">
        <v>630840</v>
      </c>
      <c r="G153" s="112">
        <v>3987</v>
      </c>
      <c r="H153" s="112">
        <v>61628</v>
      </c>
      <c r="I153" s="112">
        <v>660701</v>
      </c>
      <c r="J153" s="112"/>
      <c r="K153" s="109" t="s">
        <v>73</v>
      </c>
      <c r="L153" s="109">
        <v>2017</v>
      </c>
      <c r="M153" s="112">
        <f>Table16[[#This Row],[General  Fund]]+Table16[[#This Row],[All Other Governmental Funds]]</f>
        <v>634827</v>
      </c>
    </row>
    <row r="154" spans="1:13" hidden="1">
      <c r="A154" s="109">
        <v>509</v>
      </c>
      <c r="B154" s="109" t="s">
        <v>483</v>
      </c>
      <c r="C154" s="110" t="s">
        <v>484</v>
      </c>
      <c r="D154" s="110" t="s">
        <v>401</v>
      </c>
      <c r="E154" s="112"/>
      <c r="F154" s="112"/>
      <c r="G154" s="112"/>
      <c r="H154" s="112"/>
      <c r="I154" s="112"/>
      <c r="J154" s="112"/>
      <c r="K154" s="109" t="s">
        <v>73</v>
      </c>
      <c r="L154" s="109">
        <v>2017</v>
      </c>
      <c r="M154" s="112">
        <f>Table16[[#This Row],[General  Fund]]+Table16[[#This Row],[All Other Governmental Funds]]</f>
        <v>0</v>
      </c>
    </row>
    <row r="155" spans="1:13" hidden="1">
      <c r="A155" s="109">
        <v>510</v>
      </c>
      <c r="B155" s="109" t="s">
        <v>340</v>
      </c>
      <c r="C155" s="110" t="s">
        <v>341</v>
      </c>
      <c r="D155" s="110" t="s">
        <v>401</v>
      </c>
      <c r="E155" s="112"/>
      <c r="F155" s="112"/>
      <c r="G155" s="112"/>
      <c r="H155" s="112"/>
      <c r="I155" s="112"/>
      <c r="J155" s="112">
        <v>7037189</v>
      </c>
      <c r="K155" s="109" t="s">
        <v>73</v>
      </c>
      <c r="L155" s="109">
        <v>2017</v>
      </c>
      <c r="M155" s="112">
        <f>Table16[[#This Row],[General  Fund]]+Table16[[#This Row],[All Other Governmental Funds]]</f>
        <v>0</v>
      </c>
    </row>
    <row r="156" spans="1:13" hidden="1">
      <c r="A156" s="109">
        <v>511</v>
      </c>
      <c r="B156" s="109" t="s">
        <v>342</v>
      </c>
      <c r="C156" s="110" t="s">
        <v>343</v>
      </c>
      <c r="D156" s="110" t="s">
        <v>485</v>
      </c>
      <c r="E156" s="112"/>
      <c r="F156" s="112"/>
      <c r="G156" s="112"/>
      <c r="H156" s="112">
        <v>7796423</v>
      </c>
      <c r="I156" s="112"/>
      <c r="J156" s="112">
        <v>111042541</v>
      </c>
      <c r="K156" s="109" t="s">
        <v>73</v>
      </c>
      <c r="L156" s="109">
        <v>2017</v>
      </c>
      <c r="M156" s="112">
        <f>Table16[[#This Row],[General  Fund]]+Table16[[#This Row],[All Other Governmental Funds]]</f>
        <v>0</v>
      </c>
    </row>
    <row r="157" spans="1:13" hidden="1">
      <c r="A157" s="109">
        <v>512</v>
      </c>
      <c r="B157" s="109" t="s">
        <v>344</v>
      </c>
      <c r="C157" s="110" t="s">
        <v>345</v>
      </c>
      <c r="D157" s="110" t="s">
        <v>485</v>
      </c>
      <c r="E157" s="112"/>
      <c r="F157" s="112"/>
      <c r="G157" s="112"/>
      <c r="H157" s="112">
        <v>36746655</v>
      </c>
      <c r="I157" s="112">
        <v>65613</v>
      </c>
      <c r="J157" s="112">
        <v>232936119</v>
      </c>
      <c r="K157" s="109" t="s">
        <v>73</v>
      </c>
      <c r="L157" s="109">
        <v>2017</v>
      </c>
      <c r="M157" s="112">
        <f>Table16[[#This Row],[General  Fund]]+Table16[[#This Row],[All Other Governmental Funds]]</f>
        <v>0</v>
      </c>
    </row>
    <row r="158" spans="1:13" hidden="1">
      <c r="A158" s="109">
        <v>513</v>
      </c>
      <c r="B158" s="109" t="s">
        <v>346</v>
      </c>
      <c r="C158" s="110" t="s">
        <v>347</v>
      </c>
      <c r="D158" s="110" t="s">
        <v>485</v>
      </c>
      <c r="E158" s="112"/>
      <c r="F158" s="112"/>
      <c r="G158" s="112"/>
      <c r="H158" s="112">
        <v>204352</v>
      </c>
      <c r="I158" s="112"/>
      <c r="J158" s="112">
        <v>415178</v>
      </c>
      <c r="K158" s="109" t="s">
        <v>73</v>
      </c>
      <c r="L158" s="109">
        <v>2017</v>
      </c>
      <c r="M158" s="112">
        <f>Table16[[#This Row],[General  Fund]]+Table16[[#This Row],[All Other Governmental Funds]]</f>
        <v>0</v>
      </c>
    </row>
    <row r="159" spans="1:13" hidden="1">
      <c r="A159" s="109">
        <v>514</v>
      </c>
      <c r="B159" s="109" t="s">
        <v>348</v>
      </c>
      <c r="C159" s="110" t="s">
        <v>349</v>
      </c>
      <c r="D159" s="110" t="s">
        <v>485</v>
      </c>
      <c r="E159" s="112"/>
      <c r="F159" s="112"/>
      <c r="G159" s="112"/>
      <c r="H159" s="112"/>
      <c r="I159" s="112"/>
      <c r="J159" s="112"/>
      <c r="K159" s="109" t="s">
        <v>73</v>
      </c>
      <c r="L159" s="109">
        <v>2017</v>
      </c>
      <c r="M159" s="112">
        <f>Table16[[#This Row],[General  Fund]]+Table16[[#This Row],[All Other Governmental Funds]]</f>
        <v>0</v>
      </c>
    </row>
    <row r="160" spans="1:13" hidden="1">
      <c r="A160" s="109">
        <v>515</v>
      </c>
      <c r="B160" s="109" t="s">
        <v>350</v>
      </c>
      <c r="C160" s="110" t="s">
        <v>351</v>
      </c>
      <c r="D160" s="110" t="s">
        <v>485</v>
      </c>
      <c r="E160" s="112"/>
      <c r="F160" s="112"/>
      <c r="G160" s="112"/>
      <c r="H160" s="112"/>
      <c r="I160" s="112"/>
      <c r="J160" s="112">
        <v>8243027</v>
      </c>
      <c r="K160" s="109" t="s">
        <v>73</v>
      </c>
      <c r="L160" s="109">
        <v>2017</v>
      </c>
      <c r="M160" s="112">
        <f>Table16[[#This Row],[General  Fund]]+Table16[[#This Row],[All Other Governmental Funds]]</f>
        <v>0</v>
      </c>
    </row>
    <row r="161" spans="1:13" hidden="1">
      <c r="A161" s="109">
        <v>516</v>
      </c>
      <c r="B161" s="109" t="s">
        <v>352</v>
      </c>
      <c r="C161" s="110" t="s">
        <v>353</v>
      </c>
      <c r="D161" s="110" t="s">
        <v>485</v>
      </c>
      <c r="E161" s="112"/>
      <c r="F161" s="112"/>
      <c r="G161" s="112"/>
      <c r="H161" s="112">
        <v>5964534</v>
      </c>
      <c r="I161" s="112"/>
      <c r="J161" s="112">
        <v>256906962</v>
      </c>
      <c r="K161" s="109" t="s">
        <v>73</v>
      </c>
      <c r="L161" s="109">
        <v>2017</v>
      </c>
      <c r="M161" s="112">
        <f>Table16[[#This Row],[General  Fund]]+Table16[[#This Row],[All Other Governmental Funds]]</f>
        <v>0</v>
      </c>
    </row>
    <row r="162" spans="1:13" hidden="1">
      <c r="A162" s="109">
        <v>517</v>
      </c>
      <c r="B162" s="109" t="s">
        <v>355</v>
      </c>
      <c r="C162" s="110">
        <v>190</v>
      </c>
      <c r="D162" s="110" t="s">
        <v>403</v>
      </c>
      <c r="E162" s="112"/>
      <c r="F162" s="112"/>
      <c r="G162" s="112"/>
      <c r="H162" s="112">
        <v>1222074</v>
      </c>
      <c r="I162" s="112"/>
      <c r="J162" s="112">
        <v>7945688</v>
      </c>
      <c r="K162" s="109" t="s">
        <v>73</v>
      </c>
      <c r="L162" s="109">
        <v>2017</v>
      </c>
      <c r="M162" s="112">
        <f>Table16[[#This Row],[General  Fund]]+Table16[[#This Row],[All Other Governmental Funds]]</f>
        <v>0</v>
      </c>
    </row>
    <row r="163" spans="1:13" hidden="1">
      <c r="A163" s="109">
        <v>518</v>
      </c>
      <c r="B163" s="109" t="s">
        <v>486</v>
      </c>
      <c r="C163" s="110">
        <v>191</v>
      </c>
      <c r="D163" s="110" t="s">
        <v>403</v>
      </c>
      <c r="E163" s="112"/>
      <c r="F163" s="112"/>
      <c r="G163" s="112"/>
      <c r="H163" s="112"/>
      <c r="I163" s="112"/>
      <c r="J163" s="112"/>
      <c r="K163" s="109" t="s">
        <v>73</v>
      </c>
      <c r="L163" s="109">
        <v>2017</v>
      </c>
      <c r="M163" s="112">
        <f>Table16[[#This Row],[General  Fund]]+Table16[[#This Row],[All Other Governmental Funds]]</f>
        <v>0</v>
      </c>
    </row>
    <row r="164" spans="1:13" hidden="1">
      <c r="A164" s="109">
        <v>519</v>
      </c>
      <c r="B164" s="109" t="s">
        <v>487</v>
      </c>
      <c r="C164" s="110" t="s">
        <v>488</v>
      </c>
      <c r="D164" s="110" t="s">
        <v>403</v>
      </c>
      <c r="E164" s="112"/>
      <c r="F164" s="112"/>
      <c r="G164" s="112"/>
      <c r="H164" s="112"/>
      <c r="I164" s="112"/>
      <c r="J164" s="112"/>
      <c r="K164" s="109" t="s">
        <v>73</v>
      </c>
      <c r="L164" s="109">
        <v>2017</v>
      </c>
      <c r="M164" s="112">
        <f>Table16[[#This Row],[General  Fund]]+Table16[[#This Row],[All Other Governmental Funds]]</f>
        <v>0</v>
      </c>
    </row>
    <row r="165" spans="1:13" hidden="1">
      <c r="A165" s="109">
        <v>520</v>
      </c>
      <c r="B165" s="109" t="s">
        <v>356</v>
      </c>
      <c r="C165" s="110" t="s">
        <v>489</v>
      </c>
      <c r="D165" s="110" t="s">
        <v>403</v>
      </c>
      <c r="E165" s="112"/>
      <c r="F165" s="112">
        <v>467200</v>
      </c>
      <c r="G165" s="112"/>
      <c r="H165" s="112"/>
      <c r="I165" s="112"/>
      <c r="J165" s="112"/>
      <c r="K165" s="109" t="s">
        <v>73</v>
      </c>
      <c r="L165" s="109">
        <v>2017</v>
      </c>
      <c r="M165" s="112">
        <f>Table16[[#This Row],[General  Fund]]+Table16[[#This Row],[All Other Governmental Funds]]</f>
        <v>467200</v>
      </c>
    </row>
    <row r="166" spans="1:13" hidden="1">
      <c r="A166" s="109">
        <v>521</v>
      </c>
      <c r="B166" s="109" t="s">
        <v>357</v>
      </c>
      <c r="C166" s="110" t="s">
        <v>358</v>
      </c>
      <c r="D166" s="110" t="s">
        <v>403</v>
      </c>
      <c r="E166" s="112"/>
      <c r="F166" s="112"/>
      <c r="G166" s="112"/>
      <c r="H166" s="112"/>
      <c r="I166" s="112"/>
      <c r="J166" s="112"/>
      <c r="K166" s="109" t="s">
        <v>73</v>
      </c>
      <c r="L166" s="109">
        <v>2017</v>
      </c>
      <c r="M166" s="112">
        <f>Table16[[#This Row],[General  Fund]]+Table16[[#This Row],[All Other Governmental Funds]]</f>
        <v>0</v>
      </c>
    </row>
    <row r="167" spans="1:13" hidden="1">
      <c r="A167" s="109">
        <v>522</v>
      </c>
      <c r="B167" s="109" t="s">
        <v>359</v>
      </c>
      <c r="C167" s="110" t="s">
        <v>360</v>
      </c>
      <c r="D167" s="110" t="s">
        <v>490</v>
      </c>
      <c r="E167" s="112"/>
      <c r="F167" s="112"/>
      <c r="G167" s="112"/>
      <c r="H167" s="112">
        <v>1703110</v>
      </c>
      <c r="I167" s="112"/>
      <c r="J167" s="112">
        <v>8048757</v>
      </c>
      <c r="K167" s="109" t="s">
        <v>73</v>
      </c>
      <c r="L167" s="109">
        <v>2017</v>
      </c>
      <c r="M167" s="112">
        <f>Table16[[#This Row],[General  Fund]]+Table16[[#This Row],[All Other Governmental Funds]]</f>
        <v>0</v>
      </c>
    </row>
    <row r="168" spans="1:13" hidden="1">
      <c r="A168" s="109">
        <v>523</v>
      </c>
      <c r="B168" s="109" t="s">
        <v>362</v>
      </c>
      <c r="C168" s="110">
        <v>214</v>
      </c>
      <c r="D168" s="110" t="s">
        <v>404</v>
      </c>
      <c r="E168" s="112"/>
      <c r="F168" s="112">
        <v>10508375</v>
      </c>
      <c r="G168" s="112">
        <v>15718636</v>
      </c>
      <c r="H168" s="112"/>
      <c r="I168" s="112">
        <v>15402</v>
      </c>
      <c r="J168" s="112">
        <v>715538</v>
      </c>
      <c r="K168" s="109" t="s">
        <v>73</v>
      </c>
      <c r="L168" s="109">
        <v>2017</v>
      </c>
      <c r="M168" s="112">
        <f>Table16[[#This Row],[General  Fund]]+Table16[[#This Row],[All Other Governmental Funds]]</f>
        <v>26227011</v>
      </c>
    </row>
    <row r="169" spans="1:13" hidden="1">
      <c r="A169" s="109">
        <v>524</v>
      </c>
      <c r="B169" s="109" t="s">
        <v>363</v>
      </c>
      <c r="C169" s="110" t="s">
        <v>364</v>
      </c>
      <c r="D169" s="110" t="s">
        <v>404</v>
      </c>
      <c r="E169" s="112"/>
      <c r="F169" s="112">
        <v>3116166</v>
      </c>
      <c r="G169" s="112">
        <v>2032729</v>
      </c>
      <c r="H169" s="112">
        <v>371930</v>
      </c>
      <c r="I169" s="112"/>
      <c r="J169" s="112"/>
      <c r="K169" s="109" t="s">
        <v>73</v>
      </c>
      <c r="L169" s="109">
        <v>2017</v>
      </c>
      <c r="M169" s="112">
        <f>Table16[[#This Row],[General  Fund]]+Table16[[#This Row],[All Other Governmental Funds]]</f>
        <v>5148895</v>
      </c>
    </row>
    <row r="170" spans="1:13" hidden="1">
      <c r="A170" s="109">
        <v>525</v>
      </c>
      <c r="B170" s="109" t="s">
        <v>365</v>
      </c>
      <c r="C170" s="110" t="s">
        <v>366</v>
      </c>
      <c r="D170" s="110" t="s">
        <v>404</v>
      </c>
      <c r="E170" s="112"/>
      <c r="F170" s="112">
        <v>3100342</v>
      </c>
      <c r="G170" s="112">
        <v>8087059</v>
      </c>
      <c r="H170" s="112">
        <v>3960661</v>
      </c>
      <c r="I170" s="112">
        <v>1784706</v>
      </c>
      <c r="J170" s="112">
        <v>17658030</v>
      </c>
      <c r="K170" s="109" t="s">
        <v>73</v>
      </c>
      <c r="L170" s="109">
        <v>2017</v>
      </c>
      <c r="M170" s="112">
        <f>Table16[[#This Row],[General  Fund]]+Table16[[#This Row],[All Other Governmental Funds]]</f>
        <v>11187401</v>
      </c>
    </row>
    <row r="171" spans="1:13" hidden="1">
      <c r="A171" s="109">
        <v>526</v>
      </c>
      <c r="B171" s="109" t="s">
        <v>367</v>
      </c>
      <c r="C171" s="110" t="s">
        <v>368</v>
      </c>
      <c r="D171" s="110" t="s">
        <v>491</v>
      </c>
      <c r="E171" s="112"/>
      <c r="F171" s="112"/>
      <c r="G171" s="112"/>
      <c r="H171" s="112">
        <v>59854919</v>
      </c>
      <c r="I171" s="112"/>
      <c r="J171" s="112">
        <v>192992629</v>
      </c>
      <c r="K171" s="109" t="s">
        <v>73</v>
      </c>
      <c r="L171" s="109">
        <v>2017</v>
      </c>
      <c r="M171" s="112">
        <f>Table16[[#This Row],[General  Fund]]+Table16[[#This Row],[All Other Governmental Funds]]</f>
        <v>0</v>
      </c>
    </row>
    <row r="172" spans="1:13" hidden="1">
      <c r="A172" s="109">
        <v>527</v>
      </c>
      <c r="B172" s="109" t="s">
        <v>369</v>
      </c>
      <c r="C172" s="110">
        <v>314</v>
      </c>
      <c r="D172" s="110" t="s">
        <v>491</v>
      </c>
      <c r="E172" s="112"/>
      <c r="F172" s="112"/>
      <c r="G172" s="112"/>
      <c r="H172" s="112"/>
      <c r="I172" s="112"/>
      <c r="J172" s="112">
        <v>467200</v>
      </c>
      <c r="K172" s="109" t="s">
        <v>73</v>
      </c>
      <c r="L172" s="109">
        <v>2017</v>
      </c>
      <c r="M172" s="112">
        <f>Table16[[#This Row],[General  Fund]]+Table16[[#This Row],[All Other Governmental Funds]]</f>
        <v>0</v>
      </c>
    </row>
    <row r="173" spans="1:13" hidden="1">
      <c r="A173" s="109">
        <v>528</v>
      </c>
      <c r="B173" s="109" t="s">
        <v>370</v>
      </c>
      <c r="C173" s="110" t="s">
        <v>371</v>
      </c>
      <c r="D173" s="110" t="s">
        <v>491</v>
      </c>
      <c r="E173" s="112"/>
      <c r="F173" s="112"/>
      <c r="G173" s="112"/>
      <c r="H173" s="112"/>
      <c r="I173" s="112"/>
      <c r="J173" s="112"/>
      <c r="K173" s="109" t="s">
        <v>73</v>
      </c>
      <c r="L173" s="109">
        <v>2017</v>
      </c>
      <c r="M173" s="112">
        <f>Table16[[#This Row],[General  Fund]]+Table16[[#This Row],[All Other Governmental Funds]]</f>
        <v>0</v>
      </c>
    </row>
    <row r="174" spans="1:13" hidden="1">
      <c r="A174" s="109">
        <v>529</v>
      </c>
      <c r="B174" s="109" t="s">
        <v>372</v>
      </c>
      <c r="C174" s="110">
        <v>339</v>
      </c>
      <c r="D174" s="110" t="s">
        <v>491</v>
      </c>
      <c r="E174" s="112"/>
      <c r="F174" s="112">
        <v>521911</v>
      </c>
      <c r="G174" s="112">
        <v>576303</v>
      </c>
      <c r="H174" s="112"/>
      <c r="I174" s="112"/>
      <c r="J174" s="112">
        <v>318307</v>
      </c>
      <c r="K174" s="109" t="s">
        <v>73</v>
      </c>
      <c r="L174" s="109">
        <v>2017</v>
      </c>
      <c r="M174" s="112">
        <f>Table16[[#This Row],[General  Fund]]+Table16[[#This Row],[All Other Governmental Funds]]</f>
        <v>1098214</v>
      </c>
    </row>
    <row r="175" spans="1:13" hidden="1">
      <c r="A175" s="109">
        <v>530</v>
      </c>
      <c r="B175" s="109" t="s">
        <v>373</v>
      </c>
      <c r="C175" s="110">
        <v>334</v>
      </c>
      <c r="D175" s="110" t="s">
        <v>491</v>
      </c>
      <c r="E175" s="112"/>
      <c r="F175" s="112"/>
      <c r="G175" s="112"/>
      <c r="H175" s="112">
        <v>1067989</v>
      </c>
      <c r="I175" s="112"/>
      <c r="J175" s="112">
        <v>115156</v>
      </c>
      <c r="K175" s="109" t="s">
        <v>73</v>
      </c>
      <c r="L175" s="109">
        <v>2017</v>
      </c>
      <c r="M175" s="112">
        <f>Table16[[#This Row],[General  Fund]]+Table16[[#This Row],[All Other Governmental Funds]]</f>
        <v>0</v>
      </c>
    </row>
    <row r="176" spans="1:13" hidden="1">
      <c r="A176" s="109">
        <v>531</v>
      </c>
      <c r="B176" s="109" t="s">
        <v>374</v>
      </c>
      <c r="C176" s="110">
        <v>335</v>
      </c>
      <c r="D176" s="110" t="s">
        <v>491</v>
      </c>
      <c r="E176" s="112"/>
      <c r="F176" s="112"/>
      <c r="G176" s="112"/>
      <c r="H176" s="112"/>
      <c r="I176" s="112"/>
      <c r="J176" s="112">
        <v>1515361</v>
      </c>
      <c r="K176" s="109" t="s">
        <v>73</v>
      </c>
      <c r="L176" s="109">
        <v>2017</v>
      </c>
      <c r="M176" s="112">
        <f>Table16[[#This Row],[General  Fund]]+Table16[[#This Row],[All Other Governmental Funds]]</f>
        <v>0</v>
      </c>
    </row>
    <row r="177" spans="1:19" hidden="1">
      <c r="A177" s="109">
        <v>532</v>
      </c>
      <c r="B177" s="109" t="s">
        <v>375</v>
      </c>
      <c r="C177" s="110">
        <v>343</v>
      </c>
      <c r="D177" s="110" t="s">
        <v>491</v>
      </c>
      <c r="E177" s="112"/>
      <c r="F177" s="112"/>
      <c r="G177" s="112"/>
      <c r="H177" s="112"/>
      <c r="I177" s="112"/>
      <c r="J177" s="112"/>
      <c r="K177" s="109" t="s">
        <v>73</v>
      </c>
      <c r="L177" s="109">
        <v>2017</v>
      </c>
      <c r="M177" s="112">
        <f>Table16[[#This Row],[General  Fund]]+Table16[[#This Row],[All Other Governmental Funds]]</f>
        <v>0</v>
      </c>
    </row>
    <row r="178" spans="1:19" hidden="1">
      <c r="A178" s="109">
        <v>533</v>
      </c>
      <c r="B178" s="109" t="s">
        <v>492</v>
      </c>
      <c r="C178" s="110" t="s">
        <v>493</v>
      </c>
      <c r="D178" s="110" t="s">
        <v>491</v>
      </c>
      <c r="E178" s="112"/>
      <c r="F178" s="112"/>
      <c r="G178" s="112"/>
      <c r="H178" s="112"/>
      <c r="I178" s="112"/>
      <c r="J178" s="112"/>
      <c r="K178" s="109" t="s">
        <v>73</v>
      </c>
      <c r="L178" s="109">
        <v>2017</v>
      </c>
      <c r="M178" s="112">
        <f>Table16[[#This Row],[General  Fund]]+Table16[[#This Row],[All Other Governmental Funds]]</f>
        <v>0</v>
      </c>
    </row>
    <row r="179" spans="1:19" hidden="1">
      <c r="A179" s="109">
        <v>534</v>
      </c>
      <c r="B179" s="109" t="s">
        <v>376</v>
      </c>
      <c r="C179" s="110" t="s">
        <v>377</v>
      </c>
      <c r="D179" s="110" t="s">
        <v>494</v>
      </c>
      <c r="E179" s="112"/>
      <c r="F179" s="112">
        <v>2580842</v>
      </c>
      <c r="G179" s="112">
        <v>39898740</v>
      </c>
      <c r="H179" s="112">
        <v>2447948</v>
      </c>
      <c r="I179" s="112"/>
      <c r="J179" s="112">
        <v>1107398</v>
      </c>
      <c r="K179" s="109" t="s">
        <v>73</v>
      </c>
      <c r="L179" s="109">
        <v>2017</v>
      </c>
      <c r="M179" s="112">
        <f>Table16[[#This Row],[General  Fund]]+Table16[[#This Row],[All Other Governmental Funds]]</f>
        <v>42479582</v>
      </c>
    </row>
    <row r="180" spans="1:19" hidden="1">
      <c r="A180" s="109">
        <v>535</v>
      </c>
      <c r="B180" s="109" t="s">
        <v>378</v>
      </c>
      <c r="C180" s="110">
        <v>391</v>
      </c>
      <c r="D180" s="110" t="s">
        <v>167</v>
      </c>
      <c r="E180" s="112"/>
      <c r="F180" s="112"/>
      <c r="G180" s="112"/>
      <c r="H180" s="112">
        <v>42330098</v>
      </c>
      <c r="I180" s="112">
        <v>65613</v>
      </c>
      <c r="J180" s="112">
        <v>434905973</v>
      </c>
      <c r="K180" s="109" t="s">
        <v>73</v>
      </c>
      <c r="L180" s="109">
        <v>2017</v>
      </c>
      <c r="M180" s="112">
        <f>Table16[[#This Row],[General  Fund]]+Table16[[#This Row],[All Other Governmental Funds]]</f>
        <v>0</v>
      </c>
    </row>
    <row r="181" spans="1:19" hidden="1">
      <c r="A181" s="109">
        <v>536</v>
      </c>
      <c r="B181" s="109" t="s">
        <v>379</v>
      </c>
      <c r="C181" s="110" t="s">
        <v>380</v>
      </c>
      <c r="D181" s="110" t="s">
        <v>379</v>
      </c>
      <c r="E181" s="112"/>
      <c r="F181" s="112">
        <v>1195550</v>
      </c>
      <c r="G181" s="112">
        <v>400621</v>
      </c>
      <c r="H181" s="112"/>
      <c r="I181" s="112"/>
      <c r="J181" s="112"/>
      <c r="K181" s="109" t="s">
        <v>73</v>
      </c>
      <c r="L181" s="109">
        <v>2017</v>
      </c>
      <c r="M181" s="112">
        <f>Table16[[#This Row],[General  Fund]]+Table16[[#This Row],[All Other Governmental Funds]]</f>
        <v>1596171</v>
      </c>
    </row>
    <row r="182" spans="1:19" hidden="1">
      <c r="A182" s="109">
        <v>537</v>
      </c>
      <c r="B182" s="109" t="s">
        <v>32</v>
      </c>
      <c r="C182" s="110" t="s">
        <v>381</v>
      </c>
      <c r="D182" s="110" t="s">
        <v>32</v>
      </c>
      <c r="E182" s="112"/>
      <c r="F182" s="112"/>
      <c r="G182" s="112">
        <v>42176419</v>
      </c>
      <c r="H182" s="112">
        <v>7633013</v>
      </c>
      <c r="I182" s="112"/>
      <c r="J182" s="112">
        <v>53104055</v>
      </c>
      <c r="K182" s="109" t="s">
        <v>73</v>
      </c>
      <c r="L182" s="109">
        <v>2017</v>
      </c>
      <c r="M182" s="112">
        <f>Table16[[#This Row],[General  Fund]]+Table16[[#This Row],[All Other Governmental Funds]]</f>
        <v>42176419</v>
      </c>
    </row>
    <row r="183" spans="1:19" hidden="1">
      <c r="A183" s="109">
        <v>538</v>
      </c>
      <c r="B183" s="109" t="s">
        <v>20</v>
      </c>
      <c r="C183" s="110" t="s">
        <v>382</v>
      </c>
      <c r="D183" s="110" t="s">
        <v>20</v>
      </c>
      <c r="E183" s="112"/>
      <c r="F183" s="112">
        <v>25524542</v>
      </c>
      <c r="G183" s="112"/>
      <c r="H183" s="112"/>
      <c r="I183" s="112"/>
      <c r="J183" s="112"/>
      <c r="K183" s="109" t="s">
        <v>73</v>
      </c>
      <c r="L183" s="109">
        <v>2017</v>
      </c>
      <c r="M183" s="112">
        <f>Table16[[#This Row],[General  Fund]]+Table16[[#This Row],[All Other Governmental Funds]]</f>
        <v>25524542</v>
      </c>
    </row>
    <row r="184" spans="1:19" hidden="1">
      <c r="A184" s="109">
        <v>539</v>
      </c>
      <c r="B184" s="109" t="s">
        <v>25</v>
      </c>
      <c r="C184" s="110" t="s">
        <v>383</v>
      </c>
      <c r="D184" s="110" t="s">
        <v>25</v>
      </c>
      <c r="E184" s="112"/>
      <c r="F184" s="112"/>
      <c r="G184" s="112">
        <v>20717767</v>
      </c>
      <c r="H184" s="112"/>
      <c r="I184" s="112"/>
      <c r="J184" s="112"/>
      <c r="K184" s="109" t="s">
        <v>73</v>
      </c>
      <c r="L184" s="109">
        <v>2017</v>
      </c>
      <c r="M184" s="112">
        <f>Table16[[#This Row],[General  Fund]]+Table16[[#This Row],[All Other Governmental Funds]]</f>
        <v>20717767</v>
      </c>
    </row>
    <row r="185" spans="1:19" hidden="1">
      <c r="A185" s="109">
        <v>540</v>
      </c>
      <c r="B185" s="109" t="s">
        <v>177</v>
      </c>
      <c r="C185" s="110" t="s">
        <v>384</v>
      </c>
      <c r="D185" s="110" t="s">
        <v>177</v>
      </c>
      <c r="E185" s="112"/>
      <c r="F185" s="112">
        <v>44071718</v>
      </c>
      <c r="G185" s="112"/>
      <c r="H185" s="112">
        <v>53527293</v>
      </c>
      <c r="I185" s="112">
        <v>16502165</v>
      </c>
      <c r="J185" s="112">
        <v>20758977</v>
      </c>
      <c r="K185" s="109" t="s">
        <v>73</v>
      </c>
      <c r="L185" s="109">
        <v>2017</v>
      </c>
      <c r="M185" s="112">
        <f>Table16[[#This Row],[General  Fund]]+Table16[[#This Row],[All Other Governmental Funds]]</f>
        <v>44071718</v>
      </c>
    </row>
    <row r="186" spans="1:19" hidden="1">
      <c r="A186" s="109">
        <v>541</v>
      </c>
      <c r="B186" s="109" t="s">
        <v>387</v>
      </c>
      <c r="D186" s="110"/>
      <c r="E186" s="112"/>
      <c r="F186" s="112"/>
      <c r="G186" s="112"/>
      <c r="H186" s="112"/>
      <c r="I186" s="112"/>
      <c r="J186" s="112"/>
      <c r="K186" s="109" t="s">
        <v>73</v>
      </c>
      <c r="L186" s="109">
        <v>2017</v>
      </c>
      <c r="M186" s="112">
        <f>Table16[[#This Row],[General  Fund]]+Table16[[#This Row],[All Other Governmental Funds]]</f>
        <v>0</v>
      </c>
      <c r="O186" s="136" t="s">
        <v>498</v>
      </c>
      <c r="P186" s="132"/>
      <c r="Q186" s="132"/>
      <c r="R186" s="132"/>
      <c r="S186" s="132"/>
    </row>
    <row r="187" spans="1:19" hidden="1">
      <c r="A187" s="109">
        <v>542</v>
      </c>
      <c r="B187" s="109" t="s">
        <v>388</v>
      </c>
      <c r="D187" s="110"/>
      <c r="E187" s="112"/>
      <c r="F187" s="112"/>
      <c r="G187" s="112"/>
      <c r="H187" s="112"/>
      <c r="I187" s="112"/>
      <c r="J187" s="112"/>
      <c r="K187" s="109" t="s">
        <v>73</v>
      </c>
      <c r="L187" s="109">
        <v>2017</v>
      </c>
      <c r="M187" s="112">
        <f>Table16[[#This Row],[General  Fund]]+Table16[[#This Row],[All Other Governmental Funds]]</f>
        <v>0</v>
      </c>
    </row>
    <row r="188" spans="1:19" hidden="1">
      <c r="A188" s="109">
        <v>101</v>
      </c>
      <c r="B188" s="109" t="s">
        <v>172</v>
      </c>
      <c r="C188" s="110" t="s">
        <v>171</v>
      </c>
      <c r="D188" s="111" t="s">
        <v>41</v>
      </c>
      <c r="H188" s="109">
        <v>369929</v>
      </c>
      <c r="K188" s="109" t="s">
        <v>37</v>
      </c>
      <c r="L188" s="109">
        <v>2018</v>
      </c>
      <c r="M188" s="112">
        <f>Table16[[#This Row],[General  Fund]]+Table16[[#This Row],[All Other Governmental Funds]]</f>
        <v>0</v>
      </c>
    </row>
    <row r="189" spans="1:19" hidden="1">
      <c r="A189" s="109">
        <v>102</v>
      </c>
      <c r="B189" s="109" t="s">
        <v>226</v>
      </c>
      <c r="C189" s="110" t="s">
        <v>414</v>
      </c>
      <c r="D189" s="111" t="s">
        <v>41</v>
      </c>
      <c r="E189" s="109">
        <v>165500</v>
      </c>
      <c r="F189" s="109">
        <v>126720</v>
      </c>
      <c r="G189" s="109">
        <v>71429</v>
      </c>
      <c r="K189" s="109" t="s">
        <v>37</v>
      </c>
      <c r="L189" s="109">
        <v>2018</v>
      </c>
      <c r="M189" s="112">
        <f>Table16[[#This Row],[General  Fund]]+Table16[[#This Row],[All Other Governmental Funds]]</f>
        <v>198149</v>
      </c>
    </row>
    <row r="190" spans="1:19" hidden="1">
      <c r="A190" s="109">
        <v>103</v>
      </c>
      <c r="B190" s="109" t="s">
        <v>227</v>
      </c>
      <c r="C190" s="110" t="s">
        <v>224</v>
      </c>
      <c r="D190" s="111" t="s">
        <v>41</v>
      </c>
      <c r="K190" s="109" t="s">
        <v>37</v>
      </c>
      <c r="L190" s="109">
        <v>2018</v>
      </c>
      <c r="M190" s="112">
        <f>Table16[[#This Row],[General  Fund]]+Table16[[#This Row],[All Other Governmental Funds]]</f>
        <v>0</v>
      </c>
    </row>
    <row r="191" spans="1:19" hidden="1">
      <c r="A191" s="109">
        <v>104</v>
      </c>
      <c r="B191" s="109" t="s">
        <v>228</v>
      </c>
      <c r="C191" s="110">
        <v>433</v>
      </c>
      <c r="D191" s="111" t="s">
        <v>41</v>
      </c>
      <c r="K191" s="109" t="s">
        <v>37</v>
      </c>
      <c r="L191" s="109">
        <v>2018</v>
      </c>
      <c r="M191" s="112">
        <f>Table16[[#This Row],[General  Fund]]+Table16[[#This Row],[All Other Governmental Funds]]</f>
        <v>0</v>
      </c>
    </row>
    <row r="192" spans="1:19" hidden="1">
      <c r="A192" s="109">
        <v>105</v>
      </c>
      <c r="B192" s="109" t="s">
        <v>229</v>
      </c>
      <c r="C192" s="110" t="s">
        <v>173</v>
      </c>
      <c r="D192" s="111" t="s">
        <v>41</v>
      </c>
      <c r="E192" s="109">
        <v>50000</v>
      </c>
      <c r="F192" s="109">
        <v>58105</v>
      </c>
      <c r="K192" s="109" t="s">
        <v>37</v>
      </c>
      <c r="L192" s="109">
        <v>2018</v>
      </c>
      <c r="M192" s="112">
        <f>Table16[[#This Row],[General  Fund]]+Table16[[#This Row],[All Other Governmental Funds]]</f>
        <v>58105</v>
      </c>
    </row>
    <row r="193" spans="1:13" hidden="1">
      <c r="A193" s="109">
        <v>106</v>
      </c>
      <c r="B193" s="109" t="s">
        <v>230</v>
      </c>
      <c r="C193" s="110" t="s">
        <v>174</v>
      </c>
      <c r="D193" s="111" t="s">
        <v>41</v>
      </c>
      <c r="G193" s="109">
        <v>10807009</v>
      </c>
      <c r="K193" s="109" t="s">
        <v>37</v>
      </c>
      <c r="L193" s="109">
        <v>2018</v>
      </c>
      <c r="M193" s="112">
        <f>Table16[[#This Row],[General  Fund]]+Table16[[#This Row],[All Other Governmental Funds]]</f>
        <v>10807009</v>
      </c>
    </row>
    <row r="194" spans="1:13" hidden="1">
      <c r="A194" s="109">
        <v>107</v>
      </c>
      <c r="B194" s="109" t="s">
        <v>231</v>
      </c>
      <c r="C194" s="110" t="s">
        <v>175</v>
      </c>
      <c r="D194" s="111" t="s">
        <v>41</v>
      </c>
      <c r="E194" s="109">
        <v>900000</v>
      </c>
      <c r="F194" s="109">
        <v>620540</v>
      </c>
      <c r="G194" s="109">
        <v>275442</v>
      </c>
      <c r="K194" s="109" t="s">
        <v>37</v>
      </c>
      <c r="L194" s="109">
        <v>2018</v>
      </c>
      <c r="M194" s="112">
        <f>Table16[[#This Row],[General  Fund]]+Table16[[#This Row],[All Other Governmental Funds]]</f>
        <v>895982</v>
      </c>
    </row>
    <row r="195" spans="1:13" hidden="1">
      <c r="A195" s="109">
        <v>108</v>
      </c>
      <c r="B195" s="109" t="s">
        <v>176</v>
      </c>
      <c r="C195" s="110">
        <v>438</v>
      </c>
      <c r="D195" s="111" t="s">
        <v>41</v>
      </c>
      <c r="K195" s="109" t="s">
        <v>37</v>
      </c>
      <c r="L195" s="109">
        <v>2018</v>
      </c>
      <c r="M195" s="112">
        <f>Table16[[#This Row],[General  Fund]]+Table16[[#This Row],[All Other Governmental Funds]]</f>
        <v>0</v>
      </c>
    </row>
    <row r="196" spans="1:13" hidden="1">
      <c r="A196" s="109">
        <v>109</v>
      </c>
      <c r="B196" s="109" t="s">
        <v>232</v>
      </c>
      <c r="C196" s="110" t="s">
        <v>225</v>
      </c>
      <c r="D196" s="111" t="s">
        <v>41</v>
      </c>
      <c r="E196" s="109">
        <v>93698100</v>
      </c>
      <c r="F196" s="109">
        <v>94789202</v>
      </c>
      <c r="G196" s="109">
        <v>37471881</v>
      </c>
      <c r="H196" s="109">
        <v>2600227</v>
      </c>
      <c r="J196" s="109">
        <v>327452</v>
      </c>
      <c r="K196" s="109" t="s">
        <v>37</v>
      </c>
      <c r="L196" s="109">
        <v>2018</v>
      </c>
      <c r="M196" s="112">
        <f>Table16[[#This Row],[General  Fund]]+Table16[[#This Row],[All Other Governmental Funds]]</f>
        <v>132261083</v>
      </c>
    </row>
    <row r="197" spans="1:13" hidden="1">
      <c r="A197" s="109">
        <v>110</v>
      </c>
      <c r="B197" s="109" t="s">
        <v>204</v>
      </c>
      <c r="C197" s="110" t="s">
        <v>240</v>
      </c>
      <c r="D197" s="111" t="s">
        <v>41</v>
      </c>
      <c r="J197" s="109">
        <v>445548</v>
      </c>
      <c r="K197" s="109" t="s">
        <v>37</v>
      </c>
      <c r="L197" s="109">
        <v>2018</v>
      </c>
      <c r="M197" s="112">
        <f>Table16[[#This Row],[General  Fund]]+Table16[[#This Row],[All Other Governmental Funds]]</f>
        <v>0</v>
      </c>
    </row>
    <row r="198" spans="1:13" hidden="1">
      <c r="A198" s="109">
        <v>111</v>
      </c>
      <c r="B198" s="109" t="s">
        <v>241</v>
      </c>
      <c r="C198" s="110" t="s">
        <v>242</v>
      </c>
      <c r="D198" s="111" t="s">
        <v>415</v>
      </c>
      <c r="G198" s="109">
        <v>7744</v>
      </c>
      <c r="K198" s="109" t="s">
        <v>37</v>
      </c>
      <c r="L198" s="109">
        <v>2018</v>
      </c>
      <c r="M198" s="112">
        <f>Table16[[#This Row],[General  Fund]]+Table16[[#This Row],[All Other Governmental Funds]]</f>
        <v>7744</v>
      </c>
    </row>
    <row r="199" spans="1:13" hidden="1">
      <c r="A199" s="109">
        <v>112</v>
      </c>
      <c r="B199" s="109" t="s">
        <v>243</v>
      </c>
      <c r="C199" s="110" t="s">
        <v>244</v>
      </c>
      <c r="D199" s="111" t="s">
        <v>415</v>
      </c>
      <c r="E199" s="109">
        <v>32000</v>
      </c>
      <c r="F199" s="109">
        <v>31940</v>
      </c>
      <c r="G199" s="109">
        <v>948781</v>
      </c>
      <c r="K199" s="109" t="s">
        <v>37</v>
      </c>
      <c r="L199" s="109">
        <v>2018</v>
      </c>
      <c r="M199" s="112">
        <f>Table16[[#This Row],[General  Fund]]+Table16[[#This Row],[All Other Governmental Funds]]</f>
        <v>980721</v>
      </c>
    </row>
    <row r="200" spans="1:13" hidden="1">
      <c r="A200" s="109">
        <v>113</v>
      </c>
      <c r="B200" s="109" t="s">
        <v>50</v>
      </c>
      <c r="C200" s="110" t="s">
        <v>417</v>
      </c>
      <c r="D200" s="111" t="s">
        <v>416</v>
      </c>
      <c r="K200" s="109" t="s">
        <v>37</v>
      </c>
      <c r="L200" s="109">
        <v>2018</v>
      </c>
      <c r="M200" s="112">
        <f>Table16[[#This Row],[General  Fund]]+Table16[[#This Row],[All Other Governmental Funds]]</f>
        <v>0</v>
      </c>
    </row>
    <row r="201" spans="1:13" hidden="1">
      <c r="A201" s="109">
        <v>114</v>
      </c>
      <c r="B201" s="109" t="s">
        <v>219</v>
      </c>
      <c r="C201" s="110" t="s">
        <v>418</v>
      </c>
      <c r="D201" s="111" t="s">
        <v>416</v>
      </c>
      <c r="G201" s="109">
        <v>789620</v>
      </c>
      <c r="K201" s="109" t="s">
        <v>37</v>
      </c>
      <c r="L201" s="109">
        <v>2018</v>
      </c>
      <c r="M201" s="112">
        <f>Table16[[#This Row],[General  Fund]]+Table16[[#This Row],[All Other Governmental Funds]]</f>
        <v>789620</v>
      </c>
    </row>
    <row r="202" spans="1:13" hidden="1">
      <c r="A202" s="109">
        <v>115</v>
      </c>
      <c r="B202" s="109" t="s">
        <v>217</v>
      </c>
      <c r="C202" s="110" t="s">
        <v>419</v>
      </c>
      <c r="D202" s="111" t="s">
        <v>416</v>
      </c>
      <c r="K202" s="109" t="s">
        <v>37</v>
      </c>
      <c r="L202" s="109">
        <v>2018</v>
      </c>
      <c r="M202" s="112">
        <f>Table16[[#This Row],[General  Fund]]+Table16[[#This Row],[All Other Governmental Funds]]</f>
        <v>0</v>
      </c>
    </row>
    <row r="203" spans="1:13" hidden="1">
      <c r="A203" s="109">
        <v>116</v>
      </c>
      <c r="B203" s="109" t="s">
        <v>216</v>
      </c>
      <c r="C203" s="110" t="s">
        <v>420</v>
      </c>
      <c r="D203" s="111" t="s">
        <v>416</v>
      </c>
      <c r="G203" s="109">
        <v>9655519</v>
      </c>
      <c r="K203" s="109" t="s">
        <v>37</v>
      </c>
      <c r="L203" s="109">
        <v>2018</v>
      </c>
      <c r="M203" s="112">
        <f>Table16[[#This Row],[General  Fund]]+Table16[[#This Row],[All Other Governmental Funds]]</f>
        <v>9655519</v>
      </c>
    </row>
    <row r="204" spans="1:13" hidden="1">
      <c r="A204" s="109">
        <v>117</v>
      </c>
      <c r="B204" s="109" t="s">
        <v>215</v>
      </c>
      <c r="C204" s="110" t="s">
        <v>421</v>
      </c>
      <c r="D204" s="111" t="s">
        <v>416</v>
      </c>
      <c r="G204" s="109">
        <v>121988</v>
      </c>
      <c r="J204" s="109">
        <v>4365516</v>
      </c>
      <c r="K204" s="109" t="s">
        <v>37</v>
      </c>
      <c r="L204" s="109">
        <v>2018</v>
      </c>
      <c r="M204" s="112">
        <f>Table16[[#This Row],[General  Fund]]+Table16[[#This Row],[All Other Governmental Funds]]</f>
        <v>121988</v>
      </c>
    </row>
    <row r="205" spans="1:13" hidden="1">
      <c r="A205" s="109">
        <v>118</v>
      </c>
      <c r="B205" s="109" t="s">
        <v>250</v>
      </c>
      <c r="C205" s="110" t="s">
        <v>422</v>
      </c>
      <c r="D205" s="111" t="s">
        <v>416</v>
      </c>
      <c r="K205" s="109" t="s">
        <v>37</v>
      </c>
      <c r="L205" s="109">
        <v>2018</v>
      </c>
      <c r="M205" s="112">
        <f>Table16[[#This Row],[General  Fund]]+Table16[[#This Row],[All Other Governmental Funds]]</f>
        <v>0</v>
      </c>
    </row>
    <row r="206" spans="1:13" hidden="1">
      <c r="A206" s="109">
        <v>119</v>
      </c>
      <c r="B206" s="109" t="s">
        <v>214</v>
      </c>
      <c r="C206" s="110" t="s">
        <v>423</v>
      </c>
      <c r="D206" s="111" t="s">
        <v>416</v>
      </c>
      <c r="G206" s="109">
        <v>6083958</v>
      </c>
      <c r="K206" s="109" t="s">
        <v>37</v>
      </c>
      <c r="L206" s="109">
        <v>2018</v>
      </c>
      <c r="M206" s="112">
        <f>Table16[[#This Row],[General  Fund]]+Table16[[#This Row],[All Other Governmental Funds]]</f>
        <v>6083958</v>
      </c>
    </row>
    <row r="207" spans="1:13" hidden="1">
      <c r="A207" s="109">
        <v>120</v>
      </c>
      <c r="B207" s="109" t="s">
        <v>221</v>
      </c>
      <c r="C207" s="110" t="s">
        <v>245</v>
      </c>
      <c r="D207" s="111" t="s">
        <v>416</v>
      </c>
      <c r="G207" s="109">
        <v>7032131</v>
      </c>
      <c r="J207" s="109">
        <v>23326395</v>
      </c>
      <c r="K207" s="109" t="s">
        <v>37</v>
      </c>
      <c r="L207" s="109">
        <v>2018</v>
      </c>
      <c r="M207" s="112">
        <f>Table16[[#This Row],[General  Fund]]+Table16[[#This Row],[All Other Governmental Funds]]</f>
        <v>7032131</v>
      </c>
    </row>
    <row r="208" spans="1:13" hidden="1">
      <c r="A208" s="109">
        <v>121</v>
      </c>
      <c r="B208" s="109" t="s">
        <v>246</v>
      </c>
      <c r="C208" s="110" t="s">
        <v>425</v>
      </c>
      <c r="D208" s="111" t="s">
        <v>424</v>
      </c>
      <c r="E208" s="109">
        <v>12166117</v>
      </c>
      <c r="F208" s="109">
        <v>12306846</v>
      </c>
      <c r="K208" s="109" t="s">
        <v>37</v>
      </c>
      <c r="L208" s="109">
        <v>2018</v>
      </c>
      <c r="M208" s="112">
        <f>Table16[[#This Row],[General  Fund]]+Table16[[#This Row],[All Other Governmental Funds]]</f>
        <v>12306846</v>
      </c>
    </row>
    <row r="209" spans="1:13" hidden="1">
      <c r="A209" s="109">
        <v>122</v>
      </c>
      <c r="B209" s="109" t="s">
        <v>219</v>
      </c>
      <c r="C209" s="110" t="s">
        <v>247</v>
      </c>
      <c r="D209" s="111" t="s">
        <v>424</v>
      </c>
      <c r="E209" s="109">
        <v>56600</v>
      </c>
      <c r="F209" s="109">
        <v>64716</v>
      </c>
      <c r="G209" s="109">
        <v>906630</v>
      </c>
      <c r="K209" s="109" t="s">
        <v>37</v>
      </c>
      <c r="L209" s="109">
        <v>2018</v>
      </c>
      <c r="M209" s="112">
        <f>Table16[[#This Row],[General  Fund]]+Table16[[#This Row],[All Other Governmental Funds]]</f>
        <v>971346</v>
      </c>
    </row>
    <row r="210" spans="1:13" hidden="1">
      <c r="A210" s="109">
        <v>123</v>
      </c>
      <c r="B210" s="109" t="s">
        <v>248</v>
      </c>
      <c r="C210" s="110" t="s">
        <v>426</v>
      </c>
      <c r="D210" s="111" t="s">
        <v>424</v>
      </c>
      <c r="J210" s="109">
        <v>58620253</v>
      </c>
      <c r="K210" s="109" t="s">
        <v>37</v>
      </c>
      <c r="L210" s="109">
        <v>2018</v>
      </c>
      <c r="M210" s="112">
        <f>Table16[[#This Row],[General  Fund]]+Table16[[#This Row],[All Other Governmental Funds]]</f>
        <v>0</v>
      </c>
    </row>
    <row r="211" spans="1:13" hidden="1">
      <c r="A211" s="109">
        <v>124</v>
      </c>
      <c r="B211" s="109" t="s">
        <v>427</v>
      </c>
      <c r="C211" s="110" t="s">
        <v>426</v>
      </c>
      <c r="D211" s="111" t="s">
        <v>424</v>
      </c>
      <c r="K211" s="109" t="s">
        <v>37</v>
      </c>
      <c r="L211" s="109">
        <v>2018</v>
      </c>
      <c r="M211" s="112">
        <f>Table16[[#This Row],[General  Fund]]+Table16[[#This Row],[All Other Governmental Funds]]</f>
        <v>0</v>
      </c>
    </row>
    <row r="212" spans="1:13" hidden="1">
      <c r="A212" s="109">
        <v>125</v>
      </c>
      <c r="B212" s="109" t="s">
        <v>428</v>
      </c>
      <c r="C212" s="110" t="s">
        <v>429</v>
      </c>
      <c r="D212" s="111" t="s">
        <v>424</v>
      </c>
      <c r="K212" s="109" t="s">
        <v>37</v>
      </c>
      <c r="L212" s="109">
        <v>2018</v>
      </c>
      <c r="M212" s="112">
        <f>Table16[[#This Row],[General  Fund]]+Table16[[#This Row],[All Other Governmental Funds]]</f>
        <v>0</v>
      </c>
    </row>
    <row r="213" spans="1:13" hidden="1">
      <c r="A213" s="109">
        <v>126</v>
      </c>
      <c r="B213" s="109" t="s">
        <v>249</v>
      </c>
      <c r="C213" s="110" t="s">
        <v>430</v>
      </c>
      <c r="D213" s="111" t="s">
        <v>424</v>
      </c>
      <c r="E213" s="109">
        <v>1694771</v>
      </c>
      <c r="F213" s="109">
        <v>1689405</v>
      </c>
      <c r="G213" s="109">
        <v>3020858</v>
      </c>
      <c r="K213" s="109" t="s">
        <v>37</v>
      </c>
      <c r="L213" s="109">
        <v>2018</v>
      </c>
      <c r="M213" s="112">
        <f>Table16[[#This Row],[General  Fund]]+Table16[[#This Row],[All Other Governmental Funds]]</f>
        <v>4710263</v>
      </c>
    </row>
    <row r="214" spans="1:13" hidden="1">
      <c r="A214" s="109">
        <v>127</v>
      </c>
      <c r="B214" s="109" t="s">
        <v>215</v>
      </c>
      <c r="C214" s="110" t="s">
        <v>431</v>
      </c>
      <c r="D214" s="111" t="s">
        <v>424</v>
      </c>
      <c r="G214" s="109">
        <v>12749198</v>
      </c>
      <c r="K214" s="109" t="s">
        <v>37</v>
      </c>
      <c r="L214" s="109">
        <v>2018</v>
      </c>
      <c r="M214" s="112">
        <f>Table16[[#This Row],[General  Fund]]+Table16[[#This Row],[All Other Governmental Funds]]</f>
        <v>12749198</v>
      </c>
    </row>
    <row r="215" spans="1:13" hidden="1">
      <c r="A215" s="109">
        <v>128</v>
      </c>
      <c r="B215" s="109" t="s">
        <v>250</v>
      </c>
      <c r="C215" s="110" t="s">
        <v>432</v>
      </c>
      <c r="D215" s="111" t="s">
        <v>424</v>
      </c>
      <c r="E215" s="109">
        <v>0</v>
      </c>
      <c r="F215" s="109">
        <v>0</v>
      </c>
      <c r="K215" s="109" t="s">
        <v>37</v>
      </c>
      <c r="L215" s="109">
        <v>2018</v>
      </c>
      <c r="M215" s="112">
        <f>Table16[[#This Row],[General  Fund]]+Table16[[#This Row],[All Other Governmental Funds]]</f>
        <v>0</v>
      </c>
    </row>
    <row r="216" spans="1:13" hidden="1">
      <c r="A216" s="109">
        <v>129</v>
      </c>
      <c r="B216" s="109" t="s">
        <v>251</v>
      </c>
      <c r="C216" s="110" t="s">
        <v>252</v>
      </c>
      <c r="D216" s="111" t="s">
        <v>424</v>
      </c>
      <c r="E216" s="109">
        <v>8420671</v>
      </c>
      <c r="F216" s="109">
        <v>7815482</v>
      </c>
      <c r="G216" s="109">
        <v>3501617</v>
      </c>
      <c r="K216" s="109" t="s">
        <v>37</v>
      </c>
      <c r="L216" s="109">
        <v>2018</v>
      </c>
      <c r="M216" s="112">
        <f>Table16[[#This Row],[General  Fund]]+Table16[[#This Row],[All Other Governmental Funds]]</f>
        <v>11317099</v>
      </c>
    </row>
    <row r="217" spans="1:13" hidden="1">
      <c r="A217" s="109">
        <v>130</v>
      </c>
      <c r="B217" s="109" t="s">
        <v>50</v>
      </c>
      <c r="C217" s="110" t="s">
        <v>253</v>
      </c>
      <c r="D217" s="111" t="s">
        <v>495</v>
      </c>
      <c r="J217" s="109">
        <v>1916799</v>
      </c>
      <c r="K217" s="109" t="s">
        <v>37</v>
      </c>
      <c r="L217" s="109">
        <v>2018</v>
      </c>
      <c r="M217" s="112">
        <f>Table16[[#This Row],[General  Fund]]+Table16[[#This Row],[All Other Governmental Funds]]</f>
        <v>0</v>
      </c>
    </row>
    <row r="218" spans="1:13" hidden="1">
      <c r="A218" s="109">
        <v>131</v>
      </c>
      <c r="B218" s="109" t="s">
        <v>254</v>
      </c>
      <c r="C218" s="110" t="s">
        <v>253</v>
      </c>
      <c r="D218" s="111" t="s">
        <v>495</v>
      </c>
      <c r="E218" s="109">
        <v>1476977</v>
      </c>
      <c r="F218" s="109">
        <v>1489992</v>
      </c>
      <c r="G218" s="109">
        <v>248078</v>
      </c>
      <c r="K218" s="109" t="s">
        <v>37</v>
      </c>
      <c r="L218" s="109">
        <v>2018</v>
      </c>
      <c r="M218" s="112">
        <f>Table16[[#This Row],[General  Fund]]+Table16[[#This Row],[All Other Governmental Funds]]</f>
        <v>1738070</v>
      </c>
    </row>
    <row r="219" spans="1:13" hidden="1">
      <c r="A219" s="109">
        <v>132</v>
      </c>
      <c r="B219" s="109" t="s">
        <v>433</v>
      </c>
      <c r="C219" s="110" t="s">
        <v>253</v>
      </c>
      <c r="D219" s="111" t="s">
        <v>495</v>
      </c>
      <c r="J219" s="109">
        <v>5616627</v>
      </c>
      <c r="K219" s="109" t="s">
        <v>37</v>
      </c>
      <c r="L219" s="109">
        <v>2018</v>
      </c>
      <c r="M219" s="112">
        <f>Table16[[#This Row],[General  Fund]]+Table16[[#This Row],[All Other Governmental Funds]]</f>
        <v>0</v>
      </c>
    </row>
    <row r="220" spans="1:13" hidden="1">
      <c r="A220" s="109">
        <v>133</v>
      </c>
      <c r="B220" s="109" t="s">
        <v>428</v>
      </c>
      <c r="C220" s="110" t="s">
        <v>253</v>
      </c>
      <c r="D220" s="111" t="s">
        <v>495</v>
      </c>
      <c r="K220" s="109" t="s">
        <v>37</v>
      </c>
      <c r="L220" s="109">
        <v>2018</v>
      </c>
      <c r="M220" s="112">
        <f>Table16[[#This Row],[General  Fund]]+Table16[[#This Row],[All Other Governmental Funds]]</f>
        <v>0</v>
      </c>
    </row>
    <row r="221" spans="1:13" hidden="1">
      <c r="A221" s="109">
        <v>134</v>
      </c>
      <c r="B221" s="109" t="s">
        <v>216</v>
      </c>
      <c r="C221" s="110" t="s">
        <v>253</v>
      </c>
      <c r="D221" s="111" t="s">
        <v>495</v>
      </c>
      <c r="K221" s="109" t="s">
        <v>37</v>
      </c>
      <c r="L221" s="109">
        <v>2018</v>
      </c>
      <c r="M221" s="112">
        <f>Table16[[#This Row],[General  Fund]]+Table16[[#This Row],[All Other Governmental Funds]]</f>
        <v>0</v>
      </c>
    </row>
    <row r="222" spans="1:13" hidden="1">
      <c r="A222" s="109">
        <v>135</v>
      </c>
      <c r="B222" s="109" t="s">
        <v>215</v>
      </c>
      <c r="C222" s="110" t="s">
        <v>253</v>
      </c>
      <c r="D222" s="111" t="s">
        <v>495</v>
      </c>
      <c r="K222" s="109" t="s">
        <v>37</v>
      </c>
      <c r="L222" s="109">
        <v>2018</v>
      </c>
      <c r="M222" s="112">
        <f>Table16[[#This Row],[General  Fund]]+Table16[[#This Row],[All Other Governmental Funds]]</f>
        <v>0</v>
      </c>
    </row>
    <row r="223" spans="1:13" hidden="1">
      <c r="A223" s="109">
        <v>136</v>
      </c>
      <c r="B223" s="109" t="s">
        <v>250</v>
      </c>
      <c r="C223" s="110" t="s">
        <v>253</v>
      </c>
      <c r="D223" s="111" t="s">
        <v>495</v>
      </c>
      <c r="E223" s="109">
        <v>17899</v>
      </c>
      <c r="F223" s="109">
        <v>33203</v>
      </c>
      <c r="G223" s="109">
        <v>212156</v>
      </c>
      <c r="K223" s="109" t="s">
        <v>37</v>
      </c>
      <c r="L223" s="109">
        <v>2018</v>
      </c>
      <c r="M223" s="112">
        <f>Table16[[#This Row],[General  Fund]]+Table16[[#This Row],[All Other Governmental Funds]]</f>
        <v>245359</v>
      </c>
    </row>
    <row r="224" spans="1:13" hidden="1">
      <c r="A224" s="109">
        <v>137</v>
      </c>
      <c r="B224" s="109" t="s">
        <v>214</v>
      </c>
      <c r="C224" s="110" t="s">
        <v>253</v>
      </c>
      <c r="D224" s="111" t="s">
        <v>495</v>
      </c>
      <c r="K224" s="109" t="s">
        <v>37</v>
      </c>
      <c r="L224" s="109">
        <v>2018</v>
      </c>
      <c r="M224" s="112">
        <f>Table16[[#This Row],[General  Fund]]+Table16[[#This Row],[All Other Governmental Funds]]</f>
        <v>0</v>
      </c>
    </row>
    <row r="225" spans="1:13" hidden="1">
      <c r="A225" s="109">
        <v>138</v>
      </c>
      <c r="B225" s="109" t="s">
        <v>434</v>
      </c>
      <c r="C225" s="110" t="s">
        <v>253</v>
      </c>
      <c r="D225" s="111" t="s">
        <v>495</v>
      </c>
      <c r="K225" s="109" t="s">
        <v>37</v>
      </c>
      <c r="L225" s="109">
        <v>2018</v>
      </c>
      <c r="M225" s="112">
        <f>Table16[[#This Row],[General  Fund]]+Table16[[#This Row],[All Other Governmental Funds]]</f>
        <v>0</v>
      </c>
    </row>
    <row r="226" spans="1:13" hidden="1">
      <c r="A226" s="109">
        <v>139</v>
      </c>
      <c r="B226" s="109" t="s">
        <v>213</v>
      </c>
      <c r="C226" s="110" t="s">
        <v>253</v>
      </c>
      <c r="D226" s="111" t="s">
        <v>495</v>
      </c>
      <c r="K226" s="109" t="s">
        <v>37</v>
      </c>
      <c r="L226" s="109">
        <v>2018</v>
      </c>
      <c r="M226" s="112">
        <f>Table16[[#This Row],[General  Fund]]+Table16[[#This Row],[All Other Governmental Funds]]</f>
        <v>0</v>
      </c>
    </row>
    <row r="227" spans="1:13" hidden="1">
      <c r="A227" s="109">
        <v>140</v>
      </c>
      <c r="B227" s="109" t="s">
        <v>255</v>
      </c>
      <c r="C227" s="110" t="s">
        <v>256</v>
      </c>
      <c r="D227" s="111" t="s">
        <v>495</v>
      </c>
      <c r="G227" s="109">
        <v>12700</v>
      </c>
      <c r="J227" s="109">
        <v>2893727</v>
      </c>
      <c r="K227" s="109" t="s">
        <v>37</v>
      </c>
      <c r="L227" s="109">
        <v>2018</v>
      </c>
      <c r="M227" s="112">
        <f>Table16[[#This Row],[General  Fund]]+Table16[[#This Row],[All Other Governmental Funds]]</f>
        <v>12700</v>
      </c>
    </row>
    <row r="228" spans="1:13" hidden="1">
      <c r="A228" s="109">
        <v>141</v>
      </c>
      <c r="B228" s="109" t="s">
        <v>211</v>
      </c>
      <c r="C228" s="110" t="s">
        <v>257</v>
      </c>
      <c r="D228" s="111" t="s">
        <v>45</v>
      </c>
      <c r="E228" s="109">
        <v>13612481</v>
      </c>
      <c r="F228" s="109">
        <v>14151079</v>
      </c>
      <c r="G228" s="109">
        <v>20830194</v>
      </c>
      <c r="H228" s="109">
        <v>173610</v>
      </c>
      <c r="I228" s="109">
        <v>25395001</v>
      </c>
      <c r="J228" s="109">
        <v>1813518</v>
      </c>
      <c r="K228" s="109" t="s">
        <v>37</v>
      </c>
      <c r="L228" s="109">
        <v>2018</v>
      </c>
      <c r="M228" s="112">
        <f>Table16[[#This Row],[General  Fund]]+Table16[[#This Row],[All Other Governmental Funds]]</f>
        <v>34981273</v>
      </c>
    </row>
    <row r="229" spans="1:13" hidden="1">
      <c r="A229" s="109">
        <v>142</v>
      </c>
      <c r="B229" s="109" t="s">
        <v>210</v>
      </c>
      <c r="C229" s="110" t="s">
        <v>435</v>
      </c>
      <c r="D229" s="111" t="s">
        <v>45</v>
      </c>
      <c r="K229" s="109" t="s">
        <v>37</v>
      </c>
      <c r="L229" s="109">
        <v>2018</v>
      </c>
      <c r="M229" s="112">
        <f>Table16[[#This Row],[General  Fund]]+Table16[[#This Row],[All Other Governmental Funds]]</f>
        <v>0</v>
      </c>
    </row>
    <row r="230" spans="1:13" hidden="1">
      <c r="A230" s="109">
        <v>143</v>
      </c>
      <c r="B230" s="109" t="s">
        <v>258</v>
      </c>
      <c r="C230" s="110" t="s">
        <v>259</v>
      </c>
      <c r="D230" s="111" t="s">
        <v>45</v>
      </c>
      <c r="E230" s="109">
        <v>3531450</v>
      </c>
      <c r="F230" s="109">
        <v>3499320</v>
      </c>
      <c r="G230" s="109">
        <v>68657</v>
      </c>
      <c r="H230" s="109">
        <v>37240605</v>
      </c>
      <c r="I230" s="109">
        <v>28603</v>
      </c>
      <c r="J230" s="109">
        <v>2611859</v>
      </c>
      <c r="K230" s="109" t="s">
        <v>37</v>
      </c>
      <c r="L230" s="109">
        <v>2018</v>
      </c>
      <c r="M230" s="112">
        <f>Table16[[#This Row],[General  Fund]]+Table16[[#This Row],[All Other Governmental Funds]]</f>
        <v>3567977</v>
      </c>
    </row>
    <row r="231" spans="1:13" hidden="1">
      <c r="A231" s="109">
        <v>144</v>
      </c>
      <c r="B231" s="109" t="s">
        <v>260</v>
      </c>
      <c r="C231" s="110" t="s">
        <v>261</v>
      </c>
      <c r="D231" s="111" t="s">
        <v>45</v>
      </c>
      <c r="E231" s="109">
        <v>11378398</v>
      </c>
      <c r="F231" s="109">
        <v>12161162</v>
      </c>
      <c r="G231" s="109">
        <v>880710</v>
      </c>
      <c r="H231" s="109">
        <v>350350</v>
      </c>
      <c r="J231" s="109">
        <v>58444541</v>
      </c>
      <c r="K231" s="109" t="s">
        <v>37</v>
      </c>
      <c r="L231" s="109">
        <v>2018</v>
      </c>
      <c r="M231" s="112">
        <f>Table16[[#This Row],[General  Fund]]+Table16[[#This Row],[All Other Governmental Funds]]</f>
        <v>13041872</v>
      </c>
    </row>
    <row r="232" spans="1:13" hidden="1">
      <c r="A232" s="109">
        <v>145</v>
      </c>
      <c r="B232" s="109" t="s">
        <v>208</v>
      </c>
      <c r="C232" s="110" t="s">
        <v>209</v>
      </c>
      <c r="D232" s="111" t="s">
        <v>496</v>
      </c>
      <c r="E232" s="109">
        <v>142500</v>
      </c>
      <c r="F232" s="109">
        <v>163028</v>
      </c>
      <c r="G232" s="109">
        <v>753327</v>
      </c>
      <c r="K232" s="109" t="s">
        <v>37</v>
      </c>
      <c r="L232" s="109">
        <v>2018</v>
      </c>
      <c r="M232" s="112">
        <f>Table16[[#This Row],[General  Fund]]+Table16[[#This Row],[All Other Governmental Funds]]</f>
        <v>916355</v>
      </c>
    </row>
    <row r="233" spans="1:13" hidden="1">
      <c r="A233" s="109">
        <v>146</v>
      </c>
      <c r="B233" s="109" t="s">
        <v>207</v>
      </c>
      <c r="C233" s="110" t="s">
        <v>262</v>
      </c>
      <c r="D233" s="111" t="s">
        <v>46</v>
      </c>
      <c r="E233" s="109">
        <v>500000</v>
      </c>
      <c r="F233" s="109">
        <v>1595335</v>
      </c>
      <c r="G233" s="109">
        <v>628831</v>
      </c>
      <c r="H233" s="109">
        <v>1647010</v>
      </c>
      <c r="I233" s="109">
        <v>603086</v>
      </c>
      <c r="J233" s="109">
        <v>825424</v>
      </c>
      <c r="K233" s="109" t="s">
        <v>37</v>
      </c>
      <c r="L233" s="109">
        <v>2018</v>
      </c>
      <c r="M233" s="112">
        <f>Table16[[#This Row],[General  Fund]]+Table16[[#This Row],[All Other Governmental Funds]]</f>
        <v>2224166</v>
      </c>
    </row>
    <row r="234" spans="1:13" hidden="1">
      <c r="A234" s="109">
        <v>147</v>
      </c>
      <c r="B234" s="109" t="s">
        <v>206</v>
      </c>
      <c r="C234" s="110" t="s">
        <v>263</v>
      </c>
      <c r="D234" s="111" t="s">
        <v>46</v>
      </c>
      <c r="E234" s="109">
        <v>3585428</v>
      </c>
      <c r="F234" s="109">
        <v>3348000</v>
      </c>
      <c r="G234" s="109">
        <v>7653669</v>
      </c>
      <c r="K234" s="109" t="s">
        <v>37</v>
      </c>
      <c r="L234" s="109">
        <v>2018</v>
      </c>
      <c r="M234" s="112">
        <f>Table16[[#This Row],[General  Fund]]+Table16[[#This Row],[All Other Governmental Funds]]</f>
        <v>11001669</v>
      </c>
    </row>
    <row r="235" spans="1:13" hidden="1">
      <c r="A235" s="109">
        <v>148</v>
      </c>
      <c r="B235" s="109" t="s">
        <v>396</v>
      </c>
      <c r="C235" s="110" t="s">
        <v>436</v>
      </c>
      <c r="D235" s="111" t="s">
        <v>46</v>
      </c>
      <c r="K235" s="109" t="s">
        <v>37</v>
      </c>
      <c r="L235" s="109">
        <v>2018</v>
      </c>
      <c r="M235" s="112">
        <f>Table16[[#This Row],[General  Fund]]+Table16[[#This Row],[All Other Governmental Funds]]</f>
        <v>0</v>
      </c>
    </row>
    <row r="236" spans="1:13" hidden="1">
      <c r="A236" s="109">
        <v>149</v>
      </c>
      <c r="B236" s="109" t="s">
        <v>264</v>
      </c>
      <c r="C236" s="110">
        <v>676</v>
      </c>
      <c r="D236" s="111" t="s">
        <v>437</v>
      </c>
      <c r="E236" s="109">
        <v>2832759</v>
      </c>
      <c r="F236" s="109">
        <v>2690437</v>
      </c>
      <c r="G236" s="109">
        <v>4723092</v>
      </c>
      <c r="H236" s="109">
        <v>45202</v>
      </c>
      <c r="K236" s="109" t="s">
        <v>37</v>
      </c>
      <c r="L236" s="109">
        <v>2018</v>
      </c>
      <c r="M236" s="112">
        <f>Table16[[#This Row],[General  Fund]]+Table16[[#This Row],[All Other Governmental Funds]]</f>
        <v>7413529</v>
      </c>
    </row>
    <row r="237" spans="1:13" hidden="1">
      <c r="A237" s="109">
        <v>150</v>
      </c>
      <c r="B237" s="109" t="s">
        <v>265</v>
      </c>
      <c r="C237" s="110" t="s">
        <v>203</v>
      </c>
      <c r="D237" s="111" t="s">
        <v>437</v>
      </c>
      <c r="E237" s="109">
        <v>3492600</v>
      </c>
      <c r="F237" s="109">
        <v>3729554</v>
      </c>
      <c r="G237" s="109">
        <v>1647020</v>
      </c>
      <c r="H237" s="109">
        <v>-56288</v>
      </c>
      <c r="I237" s="109">
        <v>11418</v>
      </c>
      <c r="J237" s="109">
        <v>358143</v>
      </c>
      <c r="K237" s="109" t="s">
        <v>37</v>
      </c>
      <c r="L237" s="109">
        <v>2018</v>
      </c>
      <c r="M237" s="112">
        <f>Table16[[#This Row],[General  Fund]]+Table16[[#This Row],[All Other Governmental Funds]]</f>
        <v>5376574</v>
      </c>
    </row>
    <row r="238" spans="1:13" hidden="1">
      <c r="A238" s="109">
        <v>151</v>
      </c>
      <c r="B238" s="109" t="s">
        <v>266</v>
      </c>
      <c r="C238" s="110" t="s">
        <v>438</v>
      </c>
      <c r="D238" s="111" t="s">
        <v>437</v>
      </c>
      <c r="E238" s="109">
        <v>2996132</v>
      </c>
      <c r="F238" s="109">
        <v>2498225</v>
      </c>
      <c r="G238" s="109">
        <v>3188876</v>
      </c>
      <c r="J238" s="109">
        <v>1795751</v>
      </c>
      <c r="K238" s="109" t="s">
        <v>37</v>
      </c>
      <c r="L238" s="109">
        <v>2018</v>
      </c>
      <c r="M238" s="112">
        <f>Table16[[#This Row],[General  Fund]]+Table16[[#This Row],[All Other Governmental Funds]]</f>
        <v>5687101</v>
      </c>
    </row>
    <row r="239" spans="1:13" hidden="1">
      <c r="A239" s="109">
        <v>152</v>
      </c>
      <c r="B239" s="109" t="s">
        <v>267</v>
      </c>
      <c r="C239" s="110" t="s">
        <v>439</v>
      </c>
      <c r="D239" s="111" t="s">
        <v>437</v>
      </c>
      <c r="E239" s="109">
        <v>5200</v>
      </c>
      <c r="F239" s="109">
        <v>1751</v>
      </c>
      <c r="K239" s="109" t="s">
        <v>37</v>
      </c>
      <c r="L239" s="109">
        <v>2018</v>
      </c>
      <c r="M239" s="112">
        <f>Table16[[#This Row],[General  Fund]]+Table16[[#This Row],[All Other Governmental Funds]]</f>
        <v>1751</v>
      </c>
    </row>
    <row r="240" spans="1:13" hidden="1">
      <c r="A240" s="109">
        <v>153</v>
      </c>
      <c r="B240" s="109" t="s">
        <v>268</v>
      </c>
      <c r="C240" s="110" t="s">
        <v>269</v>
      </c>
      <c r="D240" s="111" t="s">
        <v>437</v>
      </c>
      <c r="E240" s="109">
        <v>129450</v>
      </c>
      <c r="F240" s="109">
        <v>116299</v>
      </c>
      <c r="G240" s="109">
        <v>118039</v>
      </c>
      <c r="H240" s="109">
        <v>794510</v>
      </c>
      <c r="J240" s="109">
        <v>45986</v>
      </c>
      <c r="K240" s="109" t="s">
        <v>37</v>
      </c>
      <c r="L240" s="109">
        <v>2018</v>
      </c>
      <c r="M240" s="112">
        <f>Table16[[#This Row],[General  Fund]]+Table16[[#This Row],[All Other Governmental Funds]]</f>
        <v>234338</v>
      </c>
    </row>
    <row r="241" spans="1:13" hidden="1">
      <c r="A241" s="109">
        <v>154</v>
      </c>
      <c r="B241" s="109" t="s">
        <v>202</v>
      </c>
      <c r="C241" s="110" t="s">
        <v>270</v>
      </c>
      <c r="D241" s="111" t="s">
        <v>397</v>
      </c>
      <c r="K241" s="109" t="s">
        <v>37</v>
      </c>
      <c r="L241" s="109">
        <v>2018</v>
      </c>
      <c r="M241" s="112">
        <f>Table16[[#This Row],[General  Fund]]+Table16[[#This Row],[All Other Governmental Funds]]</f>
        <v>0</v>
      </c>
    </row>
    <row r="242" spans="1:13" hidden="1">
      <c r="A242" s="109">
        <v>155</v>
      </c>
      <c r="B242" s="109" t="s">
        <v>200</v>
      </c>
      <c r="C242" s="110" t="s">
        <v>201</v>
      </c>
      <c r="D242" s="111" t="s">
        <v>397</v>
      </c>
      <c r="E242" s="109">
        <v>17500000</v>
      </c>
      <c r="F242" s="109">
        <v>13313855</v>
      </c>
      <c r="G242" s="109">
        <v>48003021</v>
      </c>
      <c r="I242" s="109">
        <v>305001</v>
      </c>
      <c r="K242" s="109" t="s">
        <v>37</v>
      </c>
      <c r="L242" s="109">
        <v>2018</v>
      </c>
      <c r="M242" s="112">
        <f>Table16[[#This Row],[General  Fund]]+Table16[[#This Row],[All Other Governmental Funds]]</f>
        <v>61316876</v>
      </c>
    </row>
    <row r="243" spans="1:13" hidden="1">
      <c r="A243" s="109">
        <v>201</v>
      </c>
      <c r="B243" s="109" t="s">
        <v>199</v>
      </c>
      <c r="C243" s="110" t="s">
        <v>273</v>
      </c>
      <c r="D243" s="111" t="s">
        <v>50</v>
      </c>
      <c r="E243" s="109">
        <v>1002572</v>
      </c>
      <c r="F243" s="109">
        <v>978053</v>
      </c>
      <c r="K243" s="109" t="s">
        <v>163</v>
      </c>
      <c r="L243" s="109">
        <v>2018</v>
      </c>
      <c r="M243" s="112">
        <f>Table16[[#This Row],[General  Fund]]+Table16[[#This Row],[All Other Governmental Funds]]</f>
        <v>978053</v>
      </c>
    </row>
    <row r="244" spans="1:13" hidden="1">
      <c r="A244" s="109">
        <v>202</v>
      </c>
      <c r="B244" s="109" t="s">
        <v>198</v>
      </c>
      <c r="C244" s="110" t="s">
        <v>274</v>
      </c>
      <c r="D244" s="111" t="s">
        <v>50</v>
      </c>
      <c r="E244" s="109">
        <v>1456864</v>
      </c>
      <c r="F244" s="109">
        <v>1293877</v>
      </c>
      <c r="K244" s="109" t="s">
        <v>163</v>
      </c>
      <c r="L244" s="109">
        <v>2018</v>
      </c>
      <c r="M244" s="112">
        <f>Table16[[#This Row],[General  Fund]]+Table16[[#This Row],[All Other Governmental Funds]]</f>
        <v>1293877</v>
      </c>
    </row>
    <row r="245" spans="1:13" hidden="1">
      <c r="A245" s="109">
        <v>203</v>
      </c>
      <c r="B245" s="109" t="s">
        <v>154</v>
      </c>
      <c r="C245" s="110" t="s">
        <v>440</v>
      </c>
      <c r="D245" s="111" t="s">
        <v>50</v>
      </c>
      <c r="E245" s="109">
        <v>1234387</v>
      </c>
      <c r="F245" s="109">
        <v>1185164</v>
      </c>
      <c r="K245" s="109" t="s">
        <v>163</v>
      </c>
      <c r="L245" s="109">
        <v>2018</v>
      </c>
      <c r="M245" s="112">
        <f>Table16[[#This Row],[General  Fund]]+Table16[[#This Row],[All Other Governmental Funds]]</f>
        <v>1185164</v>
      </c>
    </row>
    <row r="246" spans="1:13" hidden="1">
      <c r="A246" s="109">
        <v>204</v>
      </c>
      <c r="B246" s="109" t="s">
        <v>155</v>
      </c>
      <c r="C246" s="110" t="s">
        <v>282</v>
      </c>
      <c r="D246" s="111" t="s">
        <v>50</v>
      </c>
      <c r="E246" s="109">
        <v>2527463</v>
      </c>
      <c r="F246" s="109">
        <v>2275138</v>
      </c>
      <c r="G246" s="109">
        <v>96534</v>
      </c>
      <c r="K246" s="109" t="s">
        <v>163</v>
      </c>
      <c r="L246" s="109">
        <v>2018</v>
      </c>
      <c r="M246" s="112">
        <f>Table16[[#This Row],[General  Fund]]+Table16[[#This Row],[All Other Governmental Funds]]</f>
        <v>2371672</v>
      </c>
    </row>
    <row r="247" spans="1:13" hidden="1">
      <c r="A247" s="109">
        <v>205</v>
      </c>
      <c r="B247" s="109" t="s">
        <v>197</v>
      </c>
      <c r="C247" s="110" t="s">
        <v>283</v>
      </c>
      <c r="D247" s="111" t="s">
        <v>50</v>
      </c>
      <c r="E247" s="109">
        <v>1498914</v>
      </c>
      <c r="F247" s="109">
        <v>1396877</v>
      </c>
      <c r="K247" s="109" t="s">
        <v>163</v>
      </c>
      <c r="L247" s="109">
        <v>2018</v>
      </c>
      <c r="M247" s="112">
        <f>Table16[[#This Row],[General  Fund]]+Table16[[#This Row],[All Other Governmental Funds]]</f>
        <v>1396877</v>
      </c>
    </row>
    <row r="248" spans="1:13" hidden="1">
      <c r="A248" s="109">
        <v>206</v>
      </c>
      <c r="B248" s="109" t="s">
        <v>284</v>
      </c>
      <c r="C248" s="110" t="s">
        <v>285</v>
      </c>
      <c r="D248" s="111" t="s">
        <v>50</v>
      </c>
      <c r="E248" s="109">
        <v>2018092</v>
      </c>
      <c r="F248" s="109">
        <v>1837952</v>
      </c>
      <c r="H248" s="109">
        <v>879354</v>
      </c>
      <c r="K248" s="109" t="s">
        <v>163</v>
      </c>
      <c r="L248" s="109">
        <v>2018</v>
      </c>
      <c r="M248" s="112">
        <f>Table16[[#This Row],[General  Fund]]+Table16[[#This Row],[All Other Governmental Funds]]</f>
        <v>1837952</v>
      </c>
    </row>
    <row r="249" spans="1:13" hidden="1">
      <c r="A249" s="109">
        <v>207</v>
      </c>
      <c r="B249" s="109" t="s">
        <v>156</v>
      </c>
      <c r="C249" s="110" t="s">
        <v>441</v>
      </c>
      <c r="D249" s="111" t="s">
        <v>50</v>
      </c>
      <c r="E249" s="109">
        <v>518269</v>
      </c>
      <c r="F249" s="109">
        <v>411814</v>
      </c>
      <c r="K249" s="109" t="s">
        <v>163</v>
      </c>
      <c r="L249" s="109">
        <v>2018</v>
      </c>
      <c r="M249" s="112">
        <f>Table16[[#This Row],[General  Fund]]+Table16[[#This Row],[All Other Governmental Funds]]</f>
        <v>411814</v>
      </c>
    </row>
    <row r="250" spans="1:13" hidden="1">
      <c r="A250" s="109">
        <v>208</v>
      </c>
      <c r="B250" s="109" t="s">
        <v>272</v>
      </c>
      <c r="C250" s="110" t="s">
        <v>442</v>
      </c>
      <c r="D250" s="111" t="s">
        <v>50</v>
      </c>
      <c r="E250" s="109">
        <v>13049948</v>
      </c>
      <c r="F250" s="109">
        <v>12381271</v>
      </c>
      <c r="K250" s="109" t="s">
        <v>163</v>
      </c>
      <c r="L250" s="109">
        <v>2018</v>
      </c>
      <c r="M250" s="112">
        <f>Table16[[#This Row],[General  Fund]]+Table16[[#This Row],[All Other Governmental Funds]]</f>
        <v>12381271</v>
      </c>
    </row>
    <row r="251" spans="1:13" hidden="1">
      <c r="A251" s="109">
        <v>209</v>
      </c>
      <c r="B251" s="109" t="s">
        <v>275</v>
      </c>
      <c r="C251" s="110" t="s">
        <v>443</v>
      </c>
      <c r="D251" s="111" t="s">
        <v>50</v>
      </c>
      <c r="E251" s="109">
        <v>107500</v>
      </c>
      <c r="F251" s="109">
        <v>107135</v>
      </c>
      <c r="K251" s="109" t="s">
        <v>163</v>
      </c>
      <c r="L251" s="109">
        <v>2018</v>
      </c>
      <c r="M251" s="112">
        <f>Table16[[#This Row],[General  Fund]]+Table16[[#This Row],[All Other Governmental Funds]]</f>
        <v>107135</v>
      </c>
    </row>
    <row r="252" spans="1:13" hidden="1">
      <c r="A252" s="109">
        <v>210</v>
      </c>
      <c r="B252" s="109" t="s">
        <v>196</v>
      </c>
      <c r="C252" s="110" t="s">
        <v>271</v>
      </c>
      <c r="D252" s="111" t="s">
        <v>50</v>
      </c>
      <c r="E252" s="109">
        <v>10624735</v>
      </c>
      <c r="F252" s="109">
        <v>9454618</v>
      </c>
      <c r="G252" s="109">
        <v>667006</v>
      </c>
      <c r="I252" s="109">
        <v>26942298</v>
      </c>
      <c r="K252" s="109" t="s">
        <v>163</v>
      </c>
      <c r="L252" s="109">
        <v>2018</v>
      </c>
      <c r="M252" s="112">
        <f>Table16[[#This Row],[General  Fund]]+Table16[[#This Row],[All Other Governmental Funds]]</f>
        <v>10121624</v>
      </c>
    </row>
    <row r="253" spans="1:13" hidden="1">
      <c r="A253" s="109">
        <v>211</v>
      </c>
      <c r="B253" s="109" t="s">
        <v>444</v>
      </c>
      <c r="C253" s="110" t="s">
        <v>445</v>
      </c>
      <c r="D253" s="111" t="s">
        <v>153</v>
      </c>
      <c r="K253" s="109" t="s">
        <v>163</v>
      </c>
      <c r="L253" s="109">
        <v>2018</v>
      </c>
      <c r="M253" s="112">
        <f>Table16[[#This Row],[General  Fund]]+Table16[[#This Row],[All Other Governmental Funds]]</f>
        <v>0</v>
      </c>
    </row>
    <row r="254" spans="1:13" hidden="1">
      <c r="A254" s="109">
        <v>212</v>
      </c>
      <c r="B254" s="109" t="s">
        <v>288</v>
      </c>
      <c r="C254" s="110" t="s">
        <v>289</v>
      </c>
      <c r="D254" s="111" t="s">
        <v>153</v>
      </c>
      <c r="E254" s="109">
        <v>17739680</v>
      </c>
      <c r="F254" s="109">
        <v>15984105</v>
      </c>
      <c r="G254" s="109">
        <v>1935653</v>
      </c>
      <c r="K254" s="109" t="s">
        <v>163</v>
      </c>
      <c r="L254" s="109">
        <v>2018</v>
      </c>
      <c r="M254" s="112">
        <f>Table16[[#This Row],[General  Fund]]+Table16[[#This Row],[All Other Governmental Funds]]</f>
        <v>17919758</v>
      </c>
    </row>
    <row r="255" spans="1:13" hidden="1">
      <c r="A255" s="109">
        <v>213</v>
      </c>
      <c r="B255" s="109" t="s">
        <v>290</v>
      </c>
      <c r="C255" s="110" t="s">
        <v>291</v>
      </c>
      <c r="D255" s="111" t="s">
        <v>153</v>
      </c>
      <c r="E255" s="109">
        <v>3219728</v>
      </c>
      <c r="F255" s="109">
        <v>3039785</v>
      </c>
      <c r="G255" s="109">
        <v>44878</v>
      </c>
      <c r="K255" s="109" t="s">
        <v>163</v>
      </c>
      <c r="L255" s="109">
        <v>2018</v>
      </c>
      <c r="M255" s="112">
        <f>Table16[[#This Row],[General  Fund]]+Table16[[#This Row],[All Other Governmental Funds]]</f>
        <v>3084663</v>
      </c>
    </row>
    <row r="256" spans="1:13" hidden="1">
      <c r="A256" s="109">
        <v>214</v>
      </c>
      <c r="B256" s="109" t="s">
        <v>292</v>
      </c>
      <c r="C256" s="110" t="s">
        <v>293</v>
      </c>
      <c r="D256" s="111" t="s">
        <v>153</v>
      </c>
      <c r="G256" s="109">
        <v>9169347</v>
      </c>
      <c r="K256" s="109" t="s">
        <v>163</v>
      </c>
      <c r="L256" s="109">
        <v>2018</v>
      </c>
      <c r="M256" s="112">
        <f>Table16[[#This Row],[General  Fund]]+Table16[[#This Row],[All Other Governmental Funds]]</f>
        <v>9169347</v>
      </c>
    </row>
    <row r="257" spans="1:13" hidden="1">
      <c r="A257" s="109">
        <v>215</v>
      </c>
      <c r="B257" s="109" t="s">
        <v>446</v>
      </c>
      <c r="C257" s="110" t="s">
        <v>447</v>
      </c>
      <c r="D257" s="111" t="s">
        <v>153</v>
      </c>
      <c r="K257" s="109" t="s">
        <v>163</v>
      </c>
      <c r="L257" s="109">
        <v>2018</v>
      </c>
      <c r="M257" s="112">
        <f>Table16[[#This Row],[General  Fund]]+Table16[[#This Row],[All Other Governmental Funds]]</f>
        <v>0</v>
      </c>
    </row>
    <row r="258" spans="1:13" hidden="1">
      <c r="A258" s="109">
        <v>216</v>
      </c>
      <c r="B258" s="109" t="s">
        <v>294</v>
      </c>
      <c r="C258" s="110" t="s">
        <v>295</v>
      </c>
      <c r="D258" s="111" t="s">
        <v>153</v>
      </c>
      <c r="E258" s="109">
        <v>21500</v>
      </c>
      <c r="F258" s="109">
        <v>20994</v>
      </c>
      <c r="K258" s="109" t="s">
        <v>163</v>
      </c>
      <c r="L258" s="109">
        <v>2018</v>
      </c>
      <c r="M258" s="112">
        <f>Table16[[#This Row],[General  Fund]]+Table16[[#This Row],[All Other Governmental Funds]]</f>
        <v>20994</v>
      </c>
    </row>
    <row r="259" spans="1:13" hidden="1">
      <c r="A259" s="109">
        <v>217</v>
      </c>
      <c r="B259" s="109" t="s">
        <v>276</v>
      </c>
      <c r="C259" s="110" t="s">
        <v>448</v>
      </c>
      <c r="D259" s="111" t="s">
        <v>153</v>
      </c>
      <c r="E259" s="109">
        <v>1563853</v>
      </c>
      <c r="F259" s="109">
        <v>1393525</v>
      </c>
      <c r="K259" s="109" t="s">
        <v>163</v>
      </c>
      <c r="L259" s="109">
        <v>2018</v>
      </c>
      <c r="M259" s="112">
        <f>Table16[[#This Row],[General  Fund]]+Table16[[#This Row],[All Other Governmental Funds]]</f>
        <v>1393525</v>
      </c>
    </row>
    <row r="260" spans="1:13" hidden="1">
      <c r="A260" s="109">
        <v>218</v>
      </c>
      <c r="B260" s="109" t="s">
        <v>277</v>
      </c>
      <c r="C260" s="110" t="s">
        <v>449</v>
      </c>
      <c r="D260" s="111" t="s">
        <v>153</v>
      </c>
      <c r="E260" s="109">
        <v>43982</v>
      </c>
      <c r="F260" s="109">
        <v>40241</v>
      </c>
      <c r="K260" s="109" t="s">
        <v>163</v>
      </c>
      <c r="L260" s="109">
        <v>2018</v>
      </c>
      <c r="M260" s="112">
        <f>Table16[[#This Row],[General  Fund]]+Table16[[#This Row],[All Other Governmental Funds]]</f>
        <v>40241</v>
      </c>
    </row>
    <row r="261" spans="1:13" hidden="1">
      <c r="A261" s="109">
        <v>219</v>
      </c>
      <c r="B261" s="109" t="s">
        <v>278</v>
      </c>
      <c r="C261" s="110" t="s">
        <v>450</v>
      </c>
      <c r="D261" s="111" t="s">
        <v>153</v>
      </c>
      <c r="E261" s="109">
        <v>4673226</v>
      </c>
      <c r="F261" s="109">
        <v>4603523</v>
      </c>
      <c r="G261" s="109">
        <v>3604224</v>
      </c>
      <c r="K261" s="109" t="s">
        <v>163</v>
      </c>
      <c r="L261" s="109">
        <v>2018</v>
      </c>
      <c r="M261" s="112">
        <f>Table16[[#This Row],[General  Fund]]+Table16[[#This Row],[All Other Governmental Funds]]</f>
        <v>8207747</v>
      </c>
    </row>
    <row r="262" spans="1:13" hidden="1">
      <c r="A262" s="109">
        <v>220</v>
      </c>
      <c r="B262" s="109" t="s">
        <v>451</v>
      </c>
      <c r="C262" s="110" t="s">
        <v>452</v>
      </c>
      <c r="D262" s="111" t="s">
        <v>153</v>
      </c>
      <c r="K262" s="109" t="s">
        <v>163</v>
      </c>
      <c r="L262" s="109">
        <v>2018</v>
      </c>
      <c r="M262" s="112">
        <f>Table16[[#This Row],[General  Fund]]+Table16[[#This Row],[All Other Governmental Funds]]</f>
        <v>0</v>
      </c>
    </row>
    <row r="263" spans="1:13" hidden="1">
      <c r="A263" s="109">
        <v>221</v>
      </c>
      <c r="B263" s="109" t="s">
        <v>453</v>
      </c>
      <c r="C263" s="110" t="s">
        <v>454</v>
      </c>
      <c r="D263" s="111" t="s">
        <v>153</v>
      </c>
      <c r="K263" s="109" t="s">
        <v>163</v>
      </c>
      <c r="L263" s="109">
        <v>2018</v>
      </c>
      <c r="M263" s="112">
        <f>Table16[[#This Row],[General  Fund]]+Table16[[#This Row],[All Other Governmental Funds]]</f>
        <v>0</v>
      </c>
    </row>
    <row r="264" spans="1:13" hidden="1">
      <c r="A264" s="109">
        <v>222</v>
      </c>
      <c r="B264" s="109" t="s">
        <v>286</v>
      </c>
      <c r="C264" s="110" t="s">
        <v>287</v>
      </c>
      <c r="D264" s="111" t="s">
        <v>153</v>
      </c>
      <c r="K264" s="109" t="s">
        <v>163</v>
      </c>
      <c r="L264" s="109">
        <v>2018</v>
      </c>
      <c r="M264" s="112">
        <f>Table16[[#This Row],[General  Fund]]+Table16[[#This Row],[All Other Governmental Funds]]</f>
        <v>0</v>
      </c>
    </row>
    <row r="265" spans="1:13" hidden="1">
      <c r="A265" s="109">
        <v>223</v>
      </c>
      <c r="B265" s="109" t="s">
        <v>297</v>
      </c>
      <c r="C265" s="110" t="s">
        <v>298</v>
      </c>
      <c r="D265" s="111" t="s">
        <v>219</v>
      </c>
      <c r="E265" s="109">
        <v>19875286</v>
      </c>
      <c r="F265" s="109">
        <v>19760320</v>
      </c>
      <c r="G265" s="109">
        <v>10535763</v>
      </c>
      <c r="K265" s="109" t="s">
        <v>163</v>
      </c>
      <c r="L265" s="109">
        <v>2018</v>
      </c>
      <c r="M265" s="112">
        <f>Table16[[#This Row],[General  Fund]]+Table16[[#This Row],[All Other Governmental Funds]]</f>
        <v>30296083</v>
      </c>
    </row>
    <row r="266" spans="1:13" hidden="1">
      <c r="A266" s="109">
        <v>224</v>
      </c>
      <c r="B266" s="109" t="s">
        <v>158</v>
      </c>
      <c r="C266" s="110" t="s">
        <v>195</v>
      </c>
      <c r="D266" s="111" t="s">
        <v>219</v>
      </c>
      <c r="G266" s="109">
        <v>519838</v>
      </c>
      <c r="K266" s="109" t="s">
        <v>163</v>
      </c>
      <c r="L266" s="109">
        <v>2018</v>
      </c>
      <c r="M266" s="112">
        <f>Table16[[#This Row],[General  Fund]]+Table16[[#This Row],[All Other Governmental Funds]]</f>
        <v>519838</v>
      </c>
    </row>
    <row r="267" spans="1:13" hidden="1">
      <c r="A267" s="109">
        <v>225</v>
      </c>
      <c r="B267" s="109" t="s">
        <v>194</v>
      </c>
      <c r="C267" s="110" t="s">
        <v>455</v>
      </c>
      <c r="D267" s="111" t="s">
        <v>219</v>
      </c>
      <c r="K267" s="109" t="s">
        <v>163</v>
      </c>
      <c r="L267" s="109">
        <v>2018</v>
      </c>
      <c r="M267" s="112">
        <f>Table16[[#This Row],[General  Fund]]+Table16[[#This Row],[All Other Governmental Funds]]</f>
        <v>0</v>
      </c>
    </row>
    <row r="268" spans="1:13" hidden="1">
      <c r="A268" s="109">
        <v>226</v>
      </c>
      <c r="B268" s="109" t="s">
        <v>193</v>
      </c>
      <c r="C268" s="110" t="s">
        <v>456</v>
      </c>
      <c r="D268" s="111" t="s">
        <v>219</v>
      </c>
      <c r="E268" s="109">
        <v>5133330</v>
      </c>
      <c r="F268" s="109">
        <v>4965203</v>
      </c>
      <c r="G268" s="109">
        <v>6492898</v>
      </c>
      <c r="K268" s="109" t="s">
        <v>163</v>
      </c>
      <c r="L268" s="109">
        <v>2018</v>
      </c>
      <c r="M268" s="112">
        <f>Table16[[#This Row],[General  Fund]]+Table16[[#This Row],[All Other Governmental Funds]]</f>
        <v>11458101</v>
      </c>
    </row>
    <row r="269" spans="1:13" hidden="1">
      <c r="A269" s="109">
        <v>227</v>
      </c>
      <c r="B269" s="109" t="s">
        <v>191</v>
      </c>
      <c r="C269" s="110" t="s">
        <v>192</v>
      </c>
      <c r="D269" s="111" t="s">
        <v>219</v>
      </c>
      <c r="E269" s="109">
        <v>37989970</v>
      </c>
      <c r="F269" s="109">
        <v>35813377</v>
      </c>
      <c r="G269" s="109">
        <v>3018810</v>
      </c>
      <c r="K269" s="109" t="s">
        <v>163</v>
      </c>
      <c r="L269" s="109">
        <v>2018</v>
      </c>
      <c r="M269" s="112">
        <f>Table16[[#This Row],[General  Fund]]+Table16[[#This Row],[All Other Governmental Funds]]</f>
        <v>38832187</v>
      </c>
    </row>
    <row r="270" spans="1:13" hidden="1">
      <c r="A270" s="109">
        <v>228</v>
      </c>
      <c r="B270" s="109" t="s">
        <v>189</v>
      </c>
      <c r="C270" s="110" t="s">
        <v>190</v>
      </c>
      <c r="D270" s="111" t="s">
        <v>219</v>
      </c>
      <c r="K270" s="109" t="s">
        <v>163</v>
      </c>
      <c r="L270" s="109">
        <v>2018</v>
      </c>
      <c r="M270" s="112">
        <f>Table16[[#This Row],[General  Fund]]+Table16[[#This Row],[All Other Governmental Funds]]</f>
        <v>0</v>
      </c>
    </row>
    <row r="271" spans="1:13" hidden="1">
      <c r="A271" s="109">
        <v>229</v>
      </c>
      <c r="B271" s="109" t="s">
        <v>188</v>
      </c>
      <c r="C271" s="110" t="s">
        <v>296</v>
      </c>
      <c r="D271" s="111" t="s">
        <v>219</v>
      </c>
      <c r="K271" s="109" t="s">
        <v>163</v>
      </c>
      <c r="L271" s="109">
        <v>2018</v>
      </c>
      <c r="M271" s="112">
        <f>Table16[[#This Row],[General  Fund]]+Table16[[#This Row],[All Other Governmental Funds]]</f>
        <v>0</v>
      </c>
    </row>
    <row r="272" spans="1:13" hidden="1">
      <c r="A272" s="109">
        <v>230</v>
      </c>
      <c r="B272" s="109" t="s">
        <v>299</v>
      </c>
      <c r="C272" s="110" t="s">
        <v>300</v>
      </c>
      <c r="D272" s="111" t="s">
        <v>399</v>
      </c>
      <c r="K272" s="109" t="s">
        <v>163</v>
      </c>
      <c r="L272" s="109">
        <v>2018</v>
      </c>
      <c r="M272" s="112">
        <f>Table16[[#This Row],[General  Fund]]+Table16[[#This Row],[All Other Governmental Funds]]</f>
        <v>0</v>
      </c>
    </row>
    <row r="273" spans="1:13" hidden="1">
      <c r="A273" s="109">
        <v>231</v>
      </c>
      <c r="B273" s="109" t="s">
        <v>301</v>
      </c>
      <c r="C273" s="110" t="s">
        <v>302</v>
      </c>
      <c r="D273" s="111" t="s">
        <v>399</v>
      </c>
      <c r="H273" s="131"/>
      <c r="I273" s="131"/>
      <c r="J273" s="131">
        <v>62850156</v>
      </c>
      <c r="K273" s="109" t="s">
        <v>163</v>
      </c>
      <c r="L273" s="109">
        <v>2018</v>
      </c>
      <c r="M273" s="112">
        <f>Table16[[#This Row],[General  Fund]]+Table16[[#This Row],[All Other Governmental Funds]]</f>
        <v>0</v>
      </c>
    </row>
    <row r="274" spans="1:13" hidden="1">
      <c r="A274" s="109">
        <v>232</v>
      </c>
      <c r="B274" s="109" t="s">
        <v>303</v>
      </c>
      <c r="C274" s="110" t="s">
        <v>304</v>
      </c>
      <c r="D274" s="111" t="s">
        <v>399</v>
      </c>
      <c r="H274" s="131">
        <v>30903321</v>
      </c>
      <c r="I274" s="131"/>
      <c r="J274" s="131"/>
      <c r="K274" s="109" t="s">
        <v>163</v>
      </c>
      <c r="L274" s="109">
        <v>2018</v>
      </c>
      <c r="M274" s="112">
        <f>Table16[[#This Row],[General  Fund]]+Table16[[#This Row],[All Other Governmental Funds]]</f>
        <v>0</v>
      </c>
    </row>
    <row r="275" spans="1:13" hidden="1">
      <c r="A275" s="109">
        <v>233</v>
      </c>
      <c r="B275" s="109" t="s">
        <v>305</v>
      </c>
      <c r="C275" s="110" t="s">
        <v>306</v>
      </c>
      <c r="D275" s="111" t="s">
        <v>399</v>
      </c>
      <c r="H275" s="131"/>
      <c r="I275" s="131"/>
      <c r="J275" s="131">
        <v>2716445</v>
      </c>
      <c r="K275" s="109" t="s">
        <v>163</v>
      </c>
      <c r="L275" s="109">
        <v>2018</v>
      </c>
      <c r="M275" s="112">
        <f>Table16[[#This Row],[General  Fund]]+Table16[[#This Row],[All Other Governmental Funds]]</f>
        <v>0</v>
      </c>
    </row>
    <row r="276" spans="1:13" hidden="1">
      <c r="A276" s="109">
        <v>234</v>
      </c>
      <c r="B276" s="109" t="s">
        <v>159</v>
      </c>
      <c r="C276" s="110" t="s">
        <v>457</v>
      </c>
      <c r="D276" s="111" t="s">
        <v>399</v>
      </c>
      <c r="H276" s="131"/>
      <c r="I276" s="131"/>
      <c r="J276" s="131">
        <v>51465789</v>
      </c>
      <c r="K276" s="109" t="s">
        <v>163</v>
      </c>
      <c r="L276" s="109">
        <v>2018</v>
      </c>
      <c r="M276" s="112">
        <f>Table16[[#This Row],[General  Fund]]+Table16[[#This Row],[All Other Governmental Funds]]</f>
        <v>0</v>
      </c>
    </row>
    <row r="277" spans="1:13" hidden="1">
      <c r="A277" s="109">
        <v>235</v>
      </c>
      <c r="B277" s="109" t="s">
        <v>330</v>
      </c>
      <c r="C277" s="110" t="s">
        <v>458</v>
      </c>
      <c r="D277" s="111" t="s">
        <v>399</v>
      </c>
      <c r="H277" s="131"/>
      <c r="I277" s="131"/>
      <c r="J277" s="131"/>
      <c r="K277" s="109" t="s">
        <v>163</v>
      </c>
      <c r="L277" s="109">
        <v>2018</v>
      </c>
      <c r="M277" s="112">
        <f>Table16[[#This Row],[General  Fund]]+Table16[[#This Row],[All Other Governmental Funds]]</f>
        <v>0</v>
      </c>
    </row>
    <row r="278" spans="1:13" hidden="1">
      <c r="A278" s="109">
        <v>236</v>
      </c>
      <c r="B278" s="109" t="s">
        <v>459</v>
      </c>
      <c r="C278" s="110" t="s">
        <v>460</v>
      </c>
      <c r="D278" s="111" t="s">
        <v>399</v>
      </c>
      <c r="H278" s="131"/>
      <c r="I278" s="131"/>
      <c r="J278" s="131"/>
      <c r="K278" s="109" t="s">
        <v>163</v>
      </c>
      <c r="L278" s="109">
        <v>2018</v>
      </c>
      <c r="M278" s="112">
        <f>Table16[[#This Row],[General  Fund]]+Table16[[#This Row],[All Other Governmental Funds]]</f>
        <v>0</v>
      </c>
    </row>
    <row r="279" spans="1:13" hidden="1">
      <c r="A279" s="132">
        <v>237</v>
      </c>
      <c r="B279" s="132" t="s">
        <v>461</v>
      </c>
      <c r="C279" s="133" t="s">
        <v>462</v>
      </c>
      <c r="D279" s="137" t="s">
        <v>474</v>
      </c>
      <c r="E279" s="132">
        <v>701494</v>
      </c>
      <c r="F279" s="132">
        <v>664910</v>
      </c>
      <c r="G279" s="132"/>
      <c r="H279" s="134"/>
      <c r="I279" s="134"/>
      <c r="J279" s="134"/>
      <c r="K279" s="132" t="s">
        <v>163</v>
      </c>
      <c r="L279" s="132">
        <v>2018</v>
      </c>
      <c r="M279" s="135">
        <f>Table16[[#This Row],[General  Fund]]+Table16[[#This Row],[All Other Governmental Funds]]</f>
        <v>664910</v>
      </c>
    </row>
    <row r="280" spans="1:13" hidden="1">
      <c r="A280" s="109">
        <v>238</v>
      </c>
      <c r="B280" s="109" t="s">
        <v>309</v>
      </c>
      <c r="C280" s="110" t="s">
        <v>310</v>
      </c>
      <c r="D280" s="110" t="s">
        <v>52</v>
      </c>
      <c r="G280" s="109">
        <v>27725365</v>
      </c>
      <c r="H280" s="131"/>
      <c r="I280" s="131">
        <v>2152</v>
      </c>
      <c r="J280" s="131"/>
      <c r="K280" s="109" t="s">
        <v>163</v>
      </c>
      <c r="L280" s="109">
        <v>2018</v>
      </c>
      <c r="M280" s="112">
        <f>Table16[[#This Row],[General  Fund]]+Table16[[#This Row],[All Other Governmental Funds]]</f>
        <v>27725365</v>
      </c>
    </row>
    <row r="281" spans="1:13" hidden="1">
      <c r="A281" s="109">
        <v>239</v>
      </c>
      <c r="B281" s="109" t="s">
        <v>279</v>
      </c>
      <c r="C281" s="110" t="s">
        <v>463</v>
      </c>
      <c r="D281" s="110" t="s">
        <v>52</v>
      </c>
      <c r="E281" s="109">
        <v>1694771</v>
      </c>
      <c r="F281" s="109">
        <v>1689405</v>
      </c>
      <c r="K281" s="109" t="s">
        <v>163</v>
      </c>
      <c r="L281" s="109">
        <v>2018</v>
      </c>
      <c r="M281" s="112">
        <f>Table16[[#This Row],[General  Fund]]+Table16[[#This Row],[All Other Governmental Funds]]</f>
        <v>1689405</v>
      </c>
    </row>
    <row r="282" spans="1:13" hidden="1">
      <c r="A282" s="109">
        <v>240</v>
      </c>
      <c r="B282" s="109" t="s">
        <v>160</v>
      </c>
      <c r="C282" s="110" t="s">
        <v>464</v>
      </c>
      <c r="D282" s="110" t="s">
        <v>52</v>
      </c>
      <c r="K282" s="109" t="s">
        <v>163</v>
      </c>
      <c r="L282" s="109">
        <v>2018</v>
      </c>
      <c r="M282" s="112">
        <f>Table16[[#This Row],[General  Fund]]+Table16[[#This Row],[All Other Governmental Funds]]</f>
        <v>0</v>
      </c>
    </row>
    <row r="283" spans="1:13" hidden="1">
      <c r="A283" s="109">
        <v>241</v>
      </c>
      <c r="B283" s="109" t="s">
        <v>187</v>
      </c>
      <c r="C283" s="110" t="s">
        <v>465</v>
      </c>
      <c r="D283" s="110" t="s">
        <v>52</v>
      </c>
      <c r="E283" s="109">
        <v>1663864</v>
      </c>
      <c r="F283" s="109">
        <v>1525728</v>
      </c>
      <c r="K283" s="109" t="s">
        <v>163</v>
      </c>
      <c r="L283" s="109">
        <v>2018</v>
      </c>
      <c r="M283" s="112">
        <f>Table16[[#This Row],[General  Fund]]+Table16[[#This Row],[All Other Governmental Funds]]</f>
        <v>1525728</v>
      </c>
    </row>
    <row r="284" spans="1:13" hidden="1">
      <c r="A284" s="109">
        <v>242</v>
      </c>
      <c r="B284" s="109" t="s">
        <v>186</v>
      </c>
      <c r="C284" s="110" t="s">
        <v>311</v>
      </c>
      <c r="D284" s="110" t="s">
        <v>52</v>
      </c>
      <c r="E284" s="109">
        <v>2025943</v>
      </c>
      <c r="F284" s="109">
        <v>2025943</v>
      </c>
      <c r="K284" s="109" t="s">
        <v>163</v>
      </c>
      <c r="L284" s="109">
        <v>2018</v>
      </c>
      <c r="M284" s="112">
        <f>Table16[[#This Row],[General  Fund]]+Table16[[#This Row],[All Other Governmental Funds]]</f>
        <v>2025943</v>
      </c>
    </row>
    <row r="285" spans="1:13" hidden="1">
      <c r="A285" s="109">
        <v>243</v>
      </c>
      <c r="B285" s="109" t="s">
        <v>185</v>
      </c>
      <c r="C285" s="110" t="s">
        <v>466</v>
      </c>
      <c r="D285" s="110" t="s">
        <v>52</v>
      </c>
      <c r="K285" s="109" t="s">
        <v>163</v>
      </c>
      <c r="L285" s="109">
        <v>2018</v>
      </c>
      <c r="M285" s="112">
        <f>Table16[[#This Row],[General  Fund]]+Table16[[#This Row],[All Other Governmental Funds]]</f>
        <v>0</v>
      </c>
    </row>
    <row r="286" spans="1:13" hidden="1">
      <c r="A286" s="109">
        <v>244</v>
      </c>
      <c r="B286" s="109" t="s">
        <v>184</v>
      </c>
      <c r="C286" s="110" t="s">
        <v>312</v>
      </c>
      <c r="D286" s="110" t="s">
        <v>52</v>
      </c>
      <c r="G286" s="109">
        <v>26135429</v>
      </c>
      <c r="K286" s="109" t="s">
        <v>163</v>
      </c>
      <c r="L286" s="109">
        <v>2018</v>
      </c>
      <c r="M286" s="112">
        <f>Table16[[#This Row],[General  Fund]]+Table16[[#This Row],[All Other Governmental Funds]]</f>
        <v>26135429</v>
      </c>
    </row>
    <row r="287" spans="1:13" hidden="1">
      <c r="A287" s="109">
        <v>245</v>
      </c>
      <c r="B287" s="109" t="s">
        <v>182</v>
      </c>
      <c r="C287" s="110" t="s">
        <v>183</v>
      </c>
      <c r="D287" s="110" t="s">
        <v>52</v>
      </c>
      <c r="E287" s="109">
        <v>469335</v>
      </c>
      <c r="F287" s="109">
        <v>452344</v>
      </c>
      <c r="G287" s="109">
        <v>11388815</v>
      </c>
      <c r="K287" s="109" t="s">
        <v>163</v>
      </c>
      <c r="L287" s="109">
        <v>2018</v>
      </c>
      <c r="M287" s="112">
        <f>Table16[[#This Row],[General  Fund]]+Table16[[#This Row],[All Other Governmental Funds]]</f>
        <v>11841159</v>
      </c>
    </row>
    <row r="288" spans="1:13" hidden="1">
      <c r="A288" s="109">
        <v>246</v>
      </c>
      <c r="B288" s="109" t="s">
        <v>181</v>
      </c>
      <c r="C288" s="110" t="s">
        <v>205</v>
      </c>
      <c r="D288" s="110" t="s">
        <v>52</v>
      </c>
      <c r="E288" s="109">
        <v>15525</v>
      </c>
      <c r="F288" s="109">
        <v>15309</v>
      </c>
      <c r="K288" s="109" t="s">
        <v>163</v>
      </c>
      <c r="L288" s="109">
        <v>2018</v>
      </c>
      <c r="M288" s="112">
        <f>Table16[[#This Row],[General  Fund]]+Table16[[#This Row],[All Other Governmental Funds]]</f>
        <v>15309</v>
      </c>
    </row>
    <row r="289" spans="1:13" hidden="1">
      <c r="A289" s="109">
        <v>247</v>
      </c>
      <c r="B289" s="109" t="s">
        <v>313</v>
      </c>
      <c r="C289" s="110" t="s">
        <v>314</v>
      </c>
      <c r="D289" s="110" t="s">
        <v>52</v>
      </c>
      <c r="G289" s="109">
        <v>878303</v>
      </c>
      <c r="K289" s="109" t="s">
        <v>163</v>
      </c>
      <c r="L289" s="109">
        <v>2018</v>
      </c>
      <c r="M289" s="112">
        <f>Table16[[#This Row],[General  Fund]]+Table16[[#This Row],[All Other Governmental Funds]]</f>
        <v>878303</v>
      </c>
    </row>
    <row r="290" spans="1:13" hidden="1">
      <c r="A290" s="109">
        <v>248</v>
      </c>
      <c r="B290" s="109" t="s">
        <v>180</v>
      </c>
      <c r="C290" s="110" t="s">
        <v>315</v>
      </c>
      <c r="D290" s="110" t="s">
        <v>52</v>
      </c>
      <c r="I290" s="109">
        <v>34538</v>
      </c>
      <c r="J290" s="109">
        <v>4474148</v>
      </c>
      <c r="K290" s="109" t="s">
        <v>163</v>
      </c>
      <c r="L290" s="109">
        <v>2018</v>
      </c>
      <c r="M290" s="112">
        <f>Table16[[#This Row],[General  Fund]]+Table16[[#This Row],[All Other Governmental Funds]]</f>
        <v>0</v>
      </c>
    </row>
    <row r="291" spans="1:13" hidden="1">
      <c r="A291" s="109">
        <v>249</v>
      </c>
      <c r="B291" s="109" t="s">
        <v>307</v>
      </c>
      <c r="C291" s="110" t="s">
        <v>308</v>
      </c>
      <c r="D291" s="110" t="s">
        <v>52</v>
      </c>
      <c r="E291" s="109">
        <v>1510000</v>
      </c>
      <c r="F291" s="109">
        <v>1452500</v>
      </c>
      <c r="G291" s="109">
        <v>3937668</v>
      </c>
      <c r="K291" s="109" t="s">
        <v>163</v>
      </c>
      <c r="L291" s="109">
        <v>2018</v>
      </c>
      <c r="M291" s="112">
        <f>Table16[[#This Row],[General  Fund]]+Table16[[#This Row],[All Other Governmental Funds]]</f>
        <v>5390168</v>
      </c>
    </row>
    <row r="292" spans="1:13" hidden="1">
      <c r="A292" s="109">
        <v>250</v>
      </c>
      <c r="B292" s="109" t="s">
        <v>467</v>
      </c>
      <c r="C292" s="110" t="s">
        <v>468</v>
      </c>
      <c r="D292" s="110" t="s">
        <v>400</v>
      </c>
      <c r="K292" s="109" t="s">
        <v>163</v>
      </c>
      <c r="L292" s="109">
        <v>2018</v>
      </c>
      <c r="M292" s="112">
        <f>Table16[[#This Row],[General  Fund]]+Table16[[#This Row],[All Other Governmental Funds]]</f>
        <v>0</v>
      </c>
    </row>
    <row r="293" spans="1:13" hidden="1">
      <c r="A293" s="109">
        <v>251</v>
      </c>
      <c r="B293" s="109" t="s">
        <v>179</v>
      </c>
      <c r="C293" s="110" t="s">
        <v>318</v>
      </c>
      <c r="D293" s="110" t="s">
        <v>400</v>
      </c>
      <c r="E293" s="109">
        <v>115000</v>
      </c>
      <c r="F293" s="109">
        <v>115000</v>
      </c>
      <c r="G293" s="109">
        <v>9191386</v>
      </c>
      <c r="K293" s="109" t="s">
        <v>163</v>
      </c>
      <c r="L293" s="109">
        <v>2018</v>
      </c>
      <c r="M293" s="112">
        <f>Table16[[#This Row],[General  Fund]]+Table16[[#This Row],[All Other Governmental Funds]]</f>
        <v>9306386</v>
      </c>
    </row>
    <row r="294" spans="1:13" hidden="1">
      <c r="A294" s="109">
        <v>252</v>
      </c>
      <c r="B294" s="109" t="s">
        <v>212</v>
      </c>
      <c r="C294" s="110">
        <v>711</v>
      </c>
      <c r="D294" s="110" t="s">
        <v>400</v>
      </c>
      <c r="E294" s="109">
        <v>666271</v>
      </c>
      <c r="F294" s="109">
        <v>519583</v>
      </c>
      <c r="K294" s="109" t="s">
        <v>163</v>
      </c>
      <c r="L294" s="109">
        <v>2018</v>
      </c>
      <c r="M294" s="112">
        <f>Table16[[#This Row],[General  Fund]]+Table16[[#This Row],[All Other Governmental Funds]]</f>
        <v>519583</v>
      </c>
    </row>
    <row r="295" spans="1:13" hidden="1">
      <c r="A295" s="109">
        <v>253</v>
      </c>
      <c r="B295" s="109" t="s">
        <v>316</v>
      </c>
      <c r="C295" s="110" t="s">
        <v>317</v>
      </c>
      <c r="D295" s="110" t="s">
        <v>400</v>
      </c>
      <c r="E295" s="109">
        <v>533964</v>
      </c>
      <c r="F295" s="109">
        <v>526609</v>
      </c>
      <c r="G295" s="109">
        <v>3820766</v>
      </c>
      <c r="J295" s="109">
        <v>3023236</v>
      </c>
      <c r="K295" s="109" t="s">
        <v>163</v>
      </c>
      <c r="L295" s="109">
        <v>2018</v>
      </c>
      <c r="M295" s="112">
        <f>Table16[[#This Row],[General  Fund]]+Table16[[#This Row],[All Other Governmental Funds]]</f>
        <v>4347375</v>
      </c>
    </row>
    <row r="296" spans="1:13" hidden="1">
      <c r="A296" s="109">
        <v>254</v>
      </c>
      <c r="B296" s="109" t="s">
        <v>319</v>
      </c>
      <c r="C296" s="110" t="s">
        <v>320</v>
      </c>
      <c r="D296" s="110" t="s">
        <v>53</v>
      </c>
      <c r="E296" s="109">
        <v>5851128</v>
      </c>
      <c r="F296" s="109">
        <v>5485418</v>
      </c>
      <c r="K296" s="109" t="s">
        <v>163</v>
      </c>
      <c r="L296" s="109">
        <v>2018</v>
      </c>
      <c r="M296" s="112">
        <f>Table16[[#This Row],[General  Fund]]+Table16[[#This Row],[All Other Governmental Funds]]</f>
        <v>5485418</v>
      </c>
    </row>
    <row r="297" spans="1:13" hidden="1">
      <c r="A297" s="109">
        <v>255</v>
      </c>
      <c r="B297" s="109" t="s">
        <v>161</v>
      </c>
      <c r="C297" s="110" t="s">
        <v>469</v>
      </c>
      <c r="D297" s="110" t="s">
        <v>53</v>
      </c>
      <c r="K297" s="109" t="s">
        <v>163</v>
      </c>
      <c r="L297" s="109">
        <v>2018</v>
      </c>
      <c r="M297" s="112">
        <f>Table16[[#This Row],[General  Fund]]+Table16[[#This Row],[All Other Governmental Funds]]</f>
        <v>0</v>
      </c>
    </row>
    <row r="298" spans="1:13" hidden="1">
      <c r="A298" s="109">
        <v>256</v>
      </c>
      <c r="B298" s="109" t="s">
        <v>321</v>
      </c>
      <c r="C298" s="110" t="s">
        <v>322</v>
      </c>
      <c r="D298" s="110" t="s">
        <v>53</v>
      </c>
      <c r="G298" s="109">
        <v>9626258</v>
      </c>
      <c r="K298" s="109" t="s">
        <v>163</v>
      </c>
      <c r="L298" s="109">
        <v>2018</v>
      </c>
      <c r="M298" s="112">
        <f>Table16[[#This Row],[General  Fund]]+Table16[[#This Row],[All Other Governmental Funds]]</f>
        <v>9626258</v>
      </c>
    </row>
    <row r="299" spans="1:13" hidden="1">
      <c r="A299" s="109">
        <v>257</v>
      </c>
      <c r="B299" s="109" t="s">
        <v>470</v>
      </c>
      <c r="C299" s="110" t="s">
        <v>471</v>
      </c>
      <c r="D299" s="110" t="s">
        <v>53</v>
      </c>
      <c r="K299" s="109" t="s">
        <v>163</v>
      </c>
      <c r="L299" s="109">
        <v>2018</v>
      </c>
      <c r="M299" s="112">
        <f>Table16[[#This Row],[General  Fund]]+Table16[[#This Row],[All Other Governmental Funds]]</f>
        <v>0</v>
      </c>
    </row>
    <row r="300" spans="1:13" hidden="1">
      <c r="A300" s="109">
        <v>258</v>
      </c>
      <c r="B300" s="109" t="s">
        <v>472</v>
      </c>
      <c r="C300" s="110" t="s">
        <v>473</v>
      </c>
      <c r="D300" s="110" t="s">
        <v>474</v>
      </c>
      <c r="K300" s="109" t="s">
        <v>163</v>
      </c>
      <c r="L300" s="109">
        <v>2018</v>
      </c>
      <c r="M300" s="112">
        <f>Table16[[#This Row],[General  Fund]]+Table16[[#This Row],[All Other Governmental Funds]]</f>
        <v>0</v>
      </c>
    </row>
    <row r="301" spans="1:13" hidden="1">
      <c r="A301" s="109">
        <v>259</v>
      </c>
      <c r="B301" s="109" t="s">
        <v>54</v>
      </c>
      <c r="C301" s="110" t="s">
        <v>323</v>
      </c>
      <c r="D301" s="110" t="s">
        <v>474</v>
      </c>
      <c r="G301" s="109">
        <v>22694142</v>
      </c>
      <c r="K301" s="109" t="s">
        <v>163</v>
      </c>
      <c r="L301" s="109">
        <v>2018</v>
      </c>
      <c r="M301" s="112">
        <f>Table16[[#This Row],[General  Fund]]+Table16[[#This Row],[All Other Governmental Funds]]</f>
        <v>22694142</v>
      </c>
    </row>
    <row r="302" spans="1:13" hidden="1">
      <c r="A302" s="109">
        <v>260</v>
      </c>
      <c r="B302" s="109" t="s">
        <v>55</v>
      </c>
      <c r="C302" s="110" t="s">
        <v>324</v>
      </c>
      <c r="D302" s="110" t="s">
        <v>474</v>
      </c>
      <c r="G302" s="109">
        <v>15925488</v>
      </c>
      <c r="H302" s="109">
        <v>637712</v>
      </c>
      <c r="K302" s="109" t="s">
        <v>163</v>
      </c>
      <c r="L302" s="109">
        <v>2018</v>
      </c>
      <c r="M302" s="112">
        <f>Table16[[#This Row],[General  Fund]]+Table16[[#This Row],[All Other Governmental Funds]]</f>
        <v>15925488</v>
      </c>
    </row>
    <row r="303" spans="1:13" hidden="1">
      <c r="A303" s="109">
        <v>261</v>
      </c>
      <c r="B303" s="109" t="s">
        <v>280</v>
      </c>
      <c r="C303" s="110" t="s">
        <v>475</v>
      </c>
      <c r="D303" s="110" t="s">
        <v>474</v>
      </c>
      <c r="H303" s="109">
        <v>5345343</v>
      </c>
      <c r="I303" s="109">
        <v>80916</v>
      </c>
      <c r="K303" s="109" t="s">
        <v>163</v>
      </c>
      <c r="L303" s="109">
        <v>2018</v>
      </c>
      <c r="M303" s="112">
        <f>Table16[[#This Row],[General  Fund]]+Table16[[#This Row],[All Other Governmental Funds]]</f>
        <v>0</v>
      </c>
    </row>
    <row r="304" spans="1:13" hidden="1">
      <c r="A304" s="109">
        <v>262</v>
      </c>
      <c r="B304" s="109" t="s">
        <v>281</v>
      </c>
      <c r="C304" s="110" t="s">
        <v>476</v>
      </c>
      <c r="D304" s="110" t="s">
        <v>398</v>
      </c>
      <c r="E304" s="109">
        <v>44936419</v>
      </c>
      <c r="F304" s="109">
        <v>41183291</v>
      </c>
      <c r="G304" s="109">
        <v>16338586</v>
      </c>
      <c r="H304" s="109">
        <v>4100000</v>
      </c>
      <c r="K304" s="109" t="s">
        <v>163</v>
      </c>
      <c r="L304" s="109">
        <v>2018</v>
      </c>
      <c r="M304" s="112">
        <f>Table16[[#This Row],[General  Fund]]+Table16[[#This Row],[All Other Governmental Funds]]</f>
        <v>57521877</v>
      </c>
    </row>
    <row r="305" spans="1:13" hidden="1">
      <c r="A305" s="109">
        <v>263</v>
      </c>
      <c r="B305" s="109" t="s">
        <v>325</v>
      </c>
      <c r="C305" s="110" t="s">
        <v>326</v>
      </c>
      <c r="D305" s="110" t="s">
        <v>398</v>
      </c>
      <c r="K305" s="109" t="s">
        <v>163</v>
      </c>
      <c r="L305" s="109">
        <v>2018</v>
      </c>
      <c r="M305" s="112">
        <f>Table16[[#This Row],[General  Fund]]+Table16[[#This Row],[All Other Governmental Funds]]</f>
        <v>0</v>
      </c>
    </row>
    <row r="306" spans="1:13" hidden="1">
      <c r="A306" s="109">
        <v>501</v>
      </c>
      <c r="B306" s="109" t="s">
        <v>354</v>
      </c>
      <c r="C306" s="110" t="s">
        <v>479</v>
      </c>
      <c r="D306" s="110" t="s">
        <v>402</v>
      </c>
      <c r="F306" s="109">
        <v>70213194</v>
      </c>
      <c r="G306" s="109">
        <v>63719018</v>
      </c>
      <c r="H306" s="109">
        <v>106385239</v>
      </c>
      <c r="I306" s="109">
        <v>16480313</v>
      </c>
      <c r="J306" s="109">
        <v>77183658</v>
      </c>
      <c r="K306" s="109" t="s">
        <v>73</v>
      </c>
      <c r="L306" s="109">
        <v>2018</v>
      </c>
      <c r="M306" s="112">
        <f>Table16[[#This Row],[General  Fund]]+Table16[[#This Row],[All Other Governmental Funds]]</f>
        <v>133932212</v>
      </c>
    </row>
    <row r="307" spans="1:13" hidden="1">
      <c r="A307" s="109">
        <v>502</v>
      </c>
      <c r="B307" s="109" t="s">
        <v>361</v>
      </c>
      <c r="C307" s="110" t="s">
        <v>480</v>
      </c>
      <c r="D307" s="110" t="s">
        <v>402</v>
      </c>
      <c r="K307" s="109" t="s">
        <v>73</v>
      </c>
      <c r="L307" s="109">
        <v>2018</v>
      </c>
      <c r="M307" s="112">
        <f>Table16[[#This Row],[General  Fund]]+Table16[[#This Row],[All Other Governmental Funds]]</f>
        <v>0</v>
      </c>
    </row>
    <row r="308" spans="1:13" hidden="1">
      <c r="A308" s="109">
        <v>503</v>
      </c>
      <c r="B308" s="109" t="s">
        <v>385</v>
      </c>
      <c r="C308" s="110" t="s">
        <v>386</v>
      </c>
      <c r="D308" s="110" t="s">
        <v>405</v>
      </c>
      <c r="F308" s="109">
        <v>3461918</v>
      </c>
      <c r="G308" s="109">
        <v>40838608</v>
      </c>
      <c r="H308" s="109">
        <v>10328187</v>
      </c>
      <c r="K308" s="109" t="s">
        <v>73</v>
      </c>
      <c r="L308" s="109">
        <v>2018</v>
      </c>
      <c r="M308" s="112">
        <f>Table16[[#This Row],[General  Fund]]+Table16[[#This Row],[All Other Governmental Funds]]</f>
        <v>44300526</v>
      </c>
    </row>
    <row r="309" spans="1:13" hidden="1">
      <c r="A309" s="109">
        <v>504</v>
      </c>
      <c r="B309" s="109" t="s">
        <v>389</v>
      </c>
      <c r="C309" s="110" t="s">
        <v>390</v>
      </c>
      <c r="D309" s="110" t="s">
        <v>405</v>
      </c>
      <c r="F309" s="109">
        <v>3957455</v>
      </c>
      <c r="G309" s="109">
        <v>12841338</v>
      </c>
      <c r="H309" s="109">
        <v>860998</v>
      </c>
      <c r="I309" s="109">
        <v>19750</v>
      </c>
      <c r="K309" s="109" t="s">
        <v>73</v>
      </c>
      <c r="L309" s="109">
        <v>2018</v>
      </c>
      <c r="M309" s="112">
        <f>Table16[[#This Row],[General  Fund]]+Table16[[#This Row],[All Other Governmental Funds]]</f>
        <v>16798793</v>
      </c>
    </row>
    <row r="310" spans="1:13" hidden="1">
      <c r="A310" s="109">
        <v>505</v>
      </c>
      <c r="B310" s="109" t="s">
        <v>391</v>
      </c>
      <c r="C310" s="110" t="s">
        <v>481</v>
      </c>
      <c r="D310" s="110" t="s">
        <v>405</v>
      </c>
      <c r="F310" s="109">
        <v>11786544</v>
      </c>
      <c r="G310" s="109">
        <v>9013432</v>
      </c>
      <c r="H310" s="109">
        <v>1004377</v>
      </c>
      <c r="I310" s="109">
        <v>12299</v>
      </c>
      <c r="K310" s="109" t="s">
        <v>73</v>
      </c>
      <c r="L310" s="109">
        <v>2018</v>
      </c>
      <c r="M310" s="112">
        <f>Table16[[#This Row],[General  Fund]]+Table16[[#This Row],[All Other Governmental Funds]]</f>
        <v>20799976</v>
      </c>
    </row>
    <row r="311" spans="1:13" hidden="1">
      <c r="A311" s="109">
        <v>506</v>
      </c>
      <c r="B311" s="109" t="s">
        <v>392</v>
      </c>
      <c r="C311" s="110" t="s">
        <v>393</v>
      </c>
      <c r="D311" s="110" t="s">
        <v>405</v>
      </c>
      <c r="F311" s="109">
        <v>445873</v>
      </c>
      <c r="G311" s="109">
        <v>6718731</v>
      </c>
      <c r="H311" s="109">
        <v>3272181</v>
      </c>
      <c r="I311" s="109">
        <v>1039822</v>
      </c>
      <c r="J311" s="109">
        <v>23406542</v>
      </c>
      <c r="K311" s="109" t="s">
        <v>73</v>
      </c>
      <c r="L311" s="109">
        <v>2018</v>
      </c>
      <c r="M311" s="112">
        <f>Table16[[#This Row],[General  Fund]]+Table16[[#This Row],[All Other Governmental Funds]]</f>
        <v>7164604</v>
      </c>
    </row>
    <row r="312" spans="1:13" hidden="1">
      <c r="A312" s="109">
        <v>507</v>
      </c>
      <c r="B312" s="109" t="s">
        <v>394</v>
      </c>
      <c r="C312" s="110" t="s">
        <v>395</v>
      </c>
      <c r="D312" s="110" t="s">
        <v>401</v>
      </c>
      <c r="F312" s="109">
        <v>58674</v>
      </c>
      <c r="G312" s="109">
        <v>819040</v>
      </c>
      <c r="K312" s="109" t="s">
        <v>73</v>
      </c>
      <c r="L312" s="109">
        <v>2018</v>
      </c>
      <c r="M312" s="112">
        <f>Table16[[#This Row],[General  Fund]]+Table16[[#This Row],[All Other Governmental Funds]]</f>
        <v>877714</v>
      </c>
    </row>
    <row r="313" spans="1:13" hidden="1">
      <c r="A313" s="109">
        <v>508</v>
      </c>
      <c r="B313" s="109" t="s">
        <v>339</v>
      </c>
      <c r="C313" s="110" t="s">
        <v>482</v>
      </c>
      <c r="D313" s="110" t="s">
        <v>401</v>
      </c>
      <c r="F313" s="109">
        <v>186783</v>
      </c>
      <c r="G313" s="109">
        <v>115499</v>
      </c>
      <c r="H313" s="109">
        <v>64817</v>
      </c>
      <c r="I313" s="109">
        <v>660702</v>
      </c>
      <c r="K313" s="109" t="s">
        <v>73</v>
      </c>
      <c r="L313" s="109">
        <v>2018</v>
      </c>
      <c r="M313" s="112">
        <f>Table16[[#This Row],[General  Fund]]+Table16[[#This Row],[All Other Governmental Funds]]</f>
        <v>302282</v>
      </c>
    </row>
    <row r="314" spans="1:13" hidden="1">
      <c r="A314" s="109">
        <v>509</v>
      </c>
      <c r="B314" s="109" t="s">
        <v>483</v>
      </c>
      <c r="C314" s="110" t="s">
        <v>484</v>
      </c>
      <c r="D314" s="110" t="s">
        <v>401</v>
      </c>
      <c r="K314" s="109" t="s">
        <v>73</v>
      </c>
      <c r="L314" s="109">
        <v>2018</v>
      </c>
      <c r="M314" s="112">
        <f>Table16[[#This Row],[General  Fund]]+Table16[[#This Row],[All Other Governmental Funds]]</f>
        <v>0</v>
      </c>
    </row>
    <row r="315" spans="1:13" hidden="1">
      <c r="A315" s="109">
        <v>510</v>
      </c>
      <c r="B315" s="109" t="s">
        <v>340</v>
      </c>
      <c r="C315" s="110" t="s">
        <v>341</v>
      </c>
      <c r="D315" s="110" t="s">
        <v>401</v>
      </c>
      <c r="J315" s="109">
        <v>7028135</v>
      </c>
      <c r="K315" s="109" t="s">
        <v>73</v>
      </c>
      <c r="L315" s="109">
        <v>2018</v>
      </c>
      <c r="M315" s="112">
        <f>Table16[[#This Row],[General  Fund]]+Table16[[#This Row],[All Other Governmental Funds]]</f>
        <v>0</v>
      </c>
    </row>
    <row r="316" spans="1:13" hidden="1">
      <c r="A316" s="109">
        <v>511</v>
      </c>
      <c r="B316" s="109" t="s">
        <v>342</v>
      </c>
      <c r="C316" s="110" t="s">
        <v>343</v>
      </c>
      <c r="D316" s="110" t="s">
        <v>485</v>
      </c>
      <c r="H316" s="109">
        <v>7873239</v>
      </c>
      <c r="J316" s="109">
        <v>104796438</v>
      </c>
      <c r="K316" s="109" t="s">
        <v>73</v>
      </c>
      <c r="L316" s="109">
        <v>2018</v>
      </c>
      <c r="M316" s="112">
        <f>Table16[[#This Row],[General  Fund]]+Table16[[#This Row],[All Other Governmental Funds]]</f>
        <v>0</v>
      </c>
    </row>
    <row r="317" spans="1:13" hidden="1">
      <c r="A317" s="109">
        <v>512</v>
      </c>
      <c r="B317" s="109" t="s">
        <v>344</v>
      </c>
      <c r="C317" s="110" t="s">
        <v>345</v>
      </c>
      <c r="D317" s="110" t="s">
        <v>485</v>
      </c>
      <c r="H317" s="109">
        <v>33872524</v>
      </c>
      <c r="I317" s="109">
        <v>269025</v>
      </c>
      <c r="J317" s="109">
        <v>227322763</v>
      </c>
      <c r="K317" s="109" t="s">
        <v>73</v>
      </c>
      <c r="L317" s="109">
        <v>2018</v>
      </c>
      <c r="M317" s="112">
        <f>Table16[[#This Row],[General  Fund]]+Table16[[#This Row],[All Other Governmental Funds]]</f>
        <v>0</v>
      </c>
    </row>
    <row r="318" spans="1:13" hidden="1">
      <c r="A318" s="109">
        <v>513</v>
      </c>
      <c r="B318" s="109" t="s">
        <v>346</v>
      </c>
      <c r="C318" s="110" t="s">
        <v>347</v>
      </c>
      <c r="D318" s="110" t="s">
        <v>485</v>
      </c>
      <c r="H318" s="109">
        <v>188594</v>
      </c>
      <c r="I318" s="109">
        <v>109701</v>
      </c>
      <c r="J318" s="109">
        <v>303921</v>
      </c>
      <c r="K318" s="109" t="s">
        <v>73</v>
      </c>
      <c r="L318" s="109">
        <v>2018</v>
      </c>
      <c r="M318" s="112">
        <f>Table16[[#This Row],[General  Fund]]+Table16[[#This Row],[All Other Governmental Funds]]</f>
        <v>0</v>
      </c>
    </row>
    <row r="319" spans="1:13" hidden="1">
      <c r="A319" s="109">
        <v>514</v>
      </c>
      <c r="B319" s="109" t="s">
        <v>348</v>
      </c>
      <c r="C319" s="110" t="s">
        <v>349</v>
      </c>
      <c r="D319" s="110" t="s">
        <v>485</v>
      </c>
      <c r="K319" s="109" t="s">
        <v>73</v>
      </c>
      <c r="L319" s="109">
        <v>2018</v>
      </c>
      <c r="M319" s="112">
        <f>Table16[[#This Row],[General  Fund]]+Table16[[#This Row],[All Other Governmental Funds]]</f>
        <v>0</v>
      </c>
    </row>
    <row r="320" spans="1:13" hidden="1">
      <c r="A320" s="109">
        <v>515</v>
      </c>
      <c r="B320" s="109" t="s">
        <v>350</v>
      </c>
      <c r="C320" s="110" t="s">
        <v>351</v>
      </c>
      <c r="D320" s="110" t="s">
        <v>485</v>
      </c>
      <c r="J320" s="109">
        <v>7368078</v>
      </c>
      <c r="K320" s="109" t="s">
        <v>73</v>
      </c>
      <c r="L320" s="109">
        <v>2018</v>
      </c>
      <c r="M320" s="112">
        <f>Table16[[#This Row],[General  Fund]]+Table16[[#This Row],[All Other Governmental Funds]]</f>
        <v>0</v>
      </c>
    </row>
    <row r="321" spans="1:13" hidden="1">
      <c r="A321" s="109">
        <v>516</v>
      </c>
      <c r="B321" s="109" t="s">
        <v>352</v>
      </c>
      <c r="C321" s="110" t="s">
        <v>353</v>
      </c>
      <c r="D321" s="110" t="s">
        <v>485</v>
      </c>
      <c r="H321" s="109">
        <v>6314731</v>
      </c>
      <c r="J321" s="109">
        <v>289938684</v>
      </c>
      <c r="K321" s="109" t="s">
        <v>73</v>
      </c>
      <c r="L321" s="109">
        <v>2018</v>
      </c>
      <c r="M321" s="112">
        <f>Table16[[#This Row],[General  Fund]]+Table16[[#This Row],[All Other Governmental Funds]]</f>
        <v>0</v>
      </c>
    </row>
    <row r="322" spans="1:13" hidden="1">
      <c r="A322" s="109">
        <v>517</v>
      </c>
      <c r="B322" s="109" t="s">
        <v>355</v>
      </c>
      <c r="C322" s="110">
        <v>190</v>
      </c>
      <c r="D322" s="110" t="s">
        <v>403</v>
      </c>
      <c r="J322" s="109">
        <v>5515210</v>
      </c>
      <c r="K322" s="109" t="s">
        <v>73</v>
      </c>
      <c r="L322" s="109">
        <v>2018</v>
      </c>
      <c r="M322" s="112">
        <f>Table16[[#This Row],[General  Fund]]+Table16[[#This Row],[All Other Governmental Funds]]</f>
        <v>0</v>
      </c>
    </row>
    <row r="323" spans="1:13" hidden="1">
      <c r="A323" s="109">
        <v>518</v>
      </c>
      <c r="B323" s="109" t="s">
        <v>486</v>
      </c>
      <c r="C323" s="110">
        <v>191</v>
      </c>
      <c r="D323" s="110" t="s">
        <v>403</v>
      </c>
      <c r="K323" s="109" t="s">
        <v>73</v>
      </c>
      <c r="L323" s="109">
        <v>2018</v>
      </c>
      <c r="M323" s="112">
        <f>Table16[[#This Row],[General  Fund]]+Table16[[#This Row],[All Other Governmental Funds]]</f>
        <v>0</v>
      </c>
    </row>
    <row r="324" spans="1:13" hidden="1">
      <c r="A324" s="109">
        <v>519</v>
      </c>
      <c r="B324" s="109" t="s">
        <v>487</v>
      </c>
      <c r="C324" s="110" t="s">
        <v>488</v>
      </c>
      <c r="D324" s="110" t="s">
        <v>403</v>
      </c>
      <c r="K324" s="109" t="s">
        <v>73</v>
      </c>
      <c r="L324" s="109">
        <v>2018</v>
      </c>
      <c r="M324" s="112">
        <f>Table16[[#This Row],[General  Fund]]+Table16[[#This Row],[All Other Governmental Funds]]</f>
        <v>0</v>
      </c>
    </row>
    <row r="325" spans="1:13" hidden="1">
      <c r="A325" s="109">
        <v>520</v>
      </c>
      <c r="B325" s="109" t="s">
        <v>356</v>
      </c>
      <c r="C325" s="110" t="s">
        <v>489</v>
      </c>
      <c r="D325" s="110" t="s">
        <v>403</v>
      </c>
      <c r="F325" s="109">
        <v>599511</v>
      </c>
      <c r="K325" s="109" t="s">
        <v>73</v>
      </c>
      <c r="L325" s="109">
        <v>2018</v>
      </c>
      <c r="M325" s="112">
        <f>Table16[[#This Row],[General  Fund]]+Table16[[#This Row],[All Other Governmental Funds]]</f>
        <v>599511</v>
      </c>
    </row>
    <row r="326" spans="1:13" hidden="1">
      <c r="A326" s="109">
        <v>521</v>
      </c>
      <c r="B326" s="109" t="s">
        <v>357</v>
      </c>
      <c r="C326" s="110" t="s">
        <v>358</v>
      </c>
      <c r="D326" s="110" t="s">
        <v>403</v>
      </c>
      <c r="K326" s="109" t="s">
        <v>73</v>
      </c>
      <c r="L326" s="109">
        <v>2018</v>
      </c>
      <c r="M326" s="112">
        <f>Table16[[#This Row],[General  Fund]]+Table16[[#This Row],[All Other Governmental Funds]]</f>
        <v>0</v>
      </c>
    </row>
    <row r="327" spans="1:13" hidden="1">
      <c r="A327" s="109">
        <v>522</v>
      </c>
      <c r="B327" s="109" t="s">
        <v>359</v>
      </c>
      <c r="C327" s="110" t="s">
        <v>360</v>
      </c>
      <c r="D327" s="110" t="s">
        <v>490</v>
      </c>
      <c r="H327" s="109">
        <v>4847027</v>
      </c>
      <c r="J327" s="109">
        <v>8960589</v>
      </c>
      <c r="K327" s="109" t="s">
        <v>73</v>
      </c>
      <c r="L327" s="109">
        <v>2018</v>
      </c>
      <c r="M327" s="112">
        <f>Table16[[#This Row],[General  Fund]]+Table16[[#This Row],[All Other Governmental Funds]]</f>
        <v>0</v>
      </c>
    </row>
    <row r="328" spans="1:13" hidden="1">
      <c r="A328" s="109">
        <v>523</v>
      </c>
      <c r="B328" s="109" t="s">
        <v>362</v>
      </c>
      <c r="C328" s="110">
        <v>214</v>
      </c>
      <c r="D328" s="110" t="s">
        <v>404</v>
      </c>
      <c r="F328" s="109">
        <v>6886822</v>
      </c>
      <c r="G328" s="109">
        <v>13860897</v>
      </c>
      <c r="H328" s="109">
        <v>1027846</v>
      </c>
      <c r="I328" s="109">
        <v>41087</v>
      </c>
      <c r="J328" s="109">
        <v>848153</v>
      </c>
      <c r="K328" s="109" t="s">
        <v>73</v>
      </c>
      <c r="L328" s="109">
        <v>2018</v>
      </c>
      <c r="M328" s="112">
        <f>Table16[[#This Row],[General  Fund]]+Table16[[#This Row],[All Other Governmental Funds]]</f>
        <v>20747719</v>
      </c>
    </row>
    <row r="329" spans="1:13" hidden="1">
      <c r="A329" s="109">
        <v>524</v>
      </c>
      <c r="B329" s="109" t="s">
        <v>363</v>
      </c>
      <c r="C329" s="110" t="s">
        <v>364</v>
      </c>
      <c r="D329" s="110" t="s">
        <v>404</v>
      </c>
      <c r="F329" s="109">
        <v>3576912</v>
      </c>
      <c r="G329" s="109">
        <v>2205145</v>
      </c>
      <c r="H329" s="109">
        <v>392481</v>
      </c>
      <c r="K329" s="109" t="s">
        <v>73</v>
      </c>
      <c r="L329" s="109">
        <v>2018</v>
      </c>
      <c r="M329" s="112">
        <f>Table16[[#This Row],[General  Fund]]+Table16[[#This Row],[All Other Governmental Funds]]</f>
        <v>5782057</v>
      </c>
    </row>
    <row r="330" spans="1:13" hidden="1">
      <c r="A330" s="109">
        <v>525</v>
      </c>
      <c r="B330" s="109" t="s">
        <v>365</v>
      </c>
      <c r="C330" s="110" t="s">
        <v>366</v>
      </c>
      <c r="D330" s="110" t="s">
        <v>404</v>
      </c>
      <c r="F330" s="109">
        <v>2546309</v>
      </c>
      <c r="G330" s="109">
        <v>7850545</v>
      </c>
      <c r="H330" s="109">
        <v>2565676</v>
      </c>
      <c r="I330" s="109">
        <v>2699542</v>
      </c>
      <c r="J330" s="109">
        <v>19254835</v>
      </c>
      <c r="K330" s="109" t="s">
        <v>73</v>
      </c>
      <c r="L330" s="109">
        <v>2018</v>
      </c>
      <c r="M330" s="112">
        <f>Table16[[#This Row],[General  Fund]]+Table16[[#This Row],[All Other Governmental Funds]]</f>
        <v>10396854</v>
      </c>
    </row>
    <row r="331" spans="1:13" hidden="1">
      <c r="A331" s="109">
        <v>526</v>
      </c>
      <c r="B331" s="109" t="s">
        <v>367</v>
      </c>
      <c r="C331" s="110" t="s">
        <v>368</v>
      </c>
      <c r="D331" s="110" t="s">
        <v>491</v>
      </c>
      <c r="H331" s="109">
        <v>59992989</v>
      </c>
      <c r="J331" s="109">
        <v>182630872</v>
      </c>
      <c r="K331" s="109" t="s">
        <v>73</v>
      </c>
      <c r="L331" s="109">
        <v>2018</v>
      </c>
      <c r="M331" s="112">
        <f>Table16[[#This Row],[General  Fund]]+Table16[[#This Row],[All Other Governmental Funds]]</f>
        <v>0</v>
      </c>
    </row>
    <row r="332" spans="1:13" hidden="1">
      <c r="A332" s="109">
        <v>527</v>
      </c>
      <c r="B332" s="109" t="s">
        <v>369</v>
      </c>
      <c r="C332" s="110">
        <v>314</v>
      </c>
      <c r="D332" s="110" t="s">
        <v>491</v>
      </c>
      <c r="J332" s="109">
        <v>599511</v>
      </c>
      <c r="K332" s="109" t="s">
        <v>73</v>
      </c>
      <c r="L332" s="109">
        <v>2018</v>
      </c>
      <c r="M332" s="112">
        <f>Table16[[#This Row],[General  Fund]]+Table16[[#This Row],[All Other Governmental Funds]]</f>
        <v>0</v>
      </c>
    </row>
    <row r="333" spans="1:13" hidden="1">
      <c r="A333" s="109">
        <v>528</v>
      </c>
      <c r="B333" s="109" t="s">
        <v>370</v>
      </c>
      <c r="C333" s="110" t="s">
        <v>371</v>
      </c>
      <c r="D333" s="110" t="s">
        <v>491</v>
      </c>
      <c r="K333" s="109" t="s">
        <v>73</v>
      </c>
      <c r="L333" s="109">
        <v>2018</v>
      </c>
      <c r="M333" s="112">
        <f>Table16[[#This Row],[General  Fund]]+Table16[[#This Row],[All Other Governmental Funds]]</f>
        <v>0</v>
      </c>
    </row>
    <row r="334" spans="1:13" hidden="1">
      <c r="A334" s="109">
        <v>529</v>
      </c>
      <c r="B334" s="109" t="s">
        <v>372</v>
      </c>
      <c r="C334" s="110">
        <v>339</v>
      </c>
      <c r="D334" s="110" t="s">
        <v>491</v>
      </c>
      <c r="F334" s="109">
        <v>570441</v>
      </c>
      <c r="G334" s="109">
        <v>1033032</v>
      </c>
      <c r="J334" s="109">
        <v>330336</v>
      </c>
      <c r="K334" s="109" t="s">
        <v>73</v>
      </c>
      <c r="L334" s="109">
        <v>2018</v>
      </c>
      <c r="M334" s="112">
        <f>Table16[[#This Row],[General  Fund]]+Table16[[#This Row],[All Other Governmental Funds]]</f>
        <v>1603473</v>
      </c>
    </row>
    <row r="335" spans="1:13" hidden="1">
      <c r="A335" s="109">
        <v>530</v>
      </c>
      <c r="B335" s="109" t="s">
        <v>373</v>
      </c>
      <c r="C335" s="110">
        <v>334</v>
      </c>
      <c r="D335" s="110" t="s">
        <v>491</v>
      </c>
      <c r="H335" s="109">
        <v>2878463</v>
      </c>
      <c r="J335" s="109">
        <v>12470</v>
      </c>
      <c r="K335" s="109" t="s">
        <v>73</v>
      </c>
      <c r="L335" s="109">
        <v>2018</v>
      </c>
      <c r="M335" s="112">
        <f>Table16[[#This Row],[General  Fund]]+Table16[[#This Row],[All Other Governmental Funds]]</f>
        <v>0</v>
      </c>
    </row>
    <row r="336" spans="1:13" hidden="1">
      <c r="A336" s="109">
        <v>531</v>
      </c>
      <c r="B336" s="109" t="s">
        <v>374</v>
      </c>
      <c r="C336" s="110">
        <v>335</v>
      </c>
      <c r="D336" s="110" t="s">
        <v>491</v>
      </c>
      <c r="H336" s="109">
        <v>1168874</v>
      </c>
      <c r="J336" s="109">
        <v>147605</v>
      </c>
      <c r="K336" s="109" t="s">
        <v>73</v>
      </c>
      <c r="L336" s="109">
        <v>2018</v>
      </c>
      <c r="M336" s="112">
        <f>Table16[[#This Row],[General  Fund]]+Table16[[#This Row],[All Other Governmental Funds]]</f>
        <v>0</v>
      </c>
    </row>
    <row r="337" spans="1:13" hidden="1">
      <c r="A337" s="109">
        <v>532</v>
      </c>
      <c r="B337" s="109" t="s">
        <v>375</v>
      </c>
      <c r="C337" s="110">
        <v>343</v>
      </c>
      <c r="D337" s="110" t="s">
        <v>491</v>
      </c>
      <c r="K337" s="109" t="s">
        <v>73</v>
      </c>
      <c r="L337" s="109">
        <v>2018</v>
      </c>
      <c r="M337" s="112">
        <f>Table16[[#This Row],[General  Fund]]+Table16[[#This Row],[All Other Governmental Funds]]</f>
        <v>0</v>
      </c>
    </row>
    <row r="338" spans="1:13" hidden="1">
      <c r="A338" s="109">
        <v>533</v>
      </c>
      <c r="B338" s="109" t="s">
        <v>492</v>
      </c>
      <c r="C338" s="110" t="s">
        <v>493</v>
      </c>
      <c r="D338" s="110" t="s">
        <v>491</v>
      </c>
      <c r="K338" s="109" t="s">
        <v>73</v>
      </c>
      <c r="L338" s="109">
        <v>2018</v>
      </c>
      <c r="M338" s="112">
        <f>Table16[[#This Row],[General  Fund]]+Table16[[#This Row],[All Other Governmental Funds]]</f>
        <v>0</v>
      </c>
    </row>
    <row r="339" spans="1:13" hidden="1">
      <c r="A339" s="109">
        <v>534</v>
      </c>
      <c r="B339" s="109" t="s">
        <v>376</v>
      </c>
      <c r="C339" s="110" t="s">
        <v>377</v>
      </c>
      <c r="D339" s="110" t="s">
        <v>494</v>
      </c>
      <c r="F339" s="109">
        <v>2642474</v>
      </c>
      <c r="G339" s="109">
        <v>47156222</v>
      </c>
      <c r="H339" s="109">
        <v>2195756</v>
      </c>
      <c r="J339" s="109">
        <v>353466</v>
      </c>
      <c r="K339" s="109" t="s">
        <v>73</v>
      </c>
      <c r="L339" s="109">
        <v>2018</v>
      </c>
      <c r="M339" s="112">
        <f>Table16[[#This Row],[General  Fund]]+Table16[[#This Row],[All Other Governmental Funds]]</f>
        <v>49798696</v>
      </c>
    </row>
    <row r="340" spans="1:13" hidden="1">
      <c r="A340" s="109">
        <v>535</v>
      </c>
      <c r="B340" s="109" t="s">
        <v>378</v>
      </c>
      <c r="C340" s="110">
        <v>391</v>
      </c>
      <c r="D340" s="110" t="s">
        <v>167</v>
      </c>
      <c r="H340" s="109">
        <v>40470296</v>
      </c>
      <c r="I340" s="109">
        <v>378726</v>
      </c>
      <c r="J340" s="109">
        <v>463230760</v>
      </c>
      <c r="K340" s="109" t="s">
        <v>73</v>
      </c>
      <c r="L340" s="109">
        <v>2018</v>
      </c>
      <c r="M340" s="112">
        <f>Table16[[#This Row],[General  Fund]]+Table16[[#This Row],[All Other Governmental Funds]]</f>
        <v>0</v>
      </c>
    </row>
    <row r="341" spans="1:13" hidden="1">
      <c r="A341" s="109">
        <v>536</v>
      </c>
      <c r="B341" s="109" t="s">
        <v>379</v>
      </c>
      <c r="C341" s="110" t="s">
        <v>380</v>
      </c>
      <c r="D341" s="110" t="s">
        <v>379</v>
      </c>
      <c r="F341" s="109">
        <v>844968</v>
      </c>
      <c r="G341" s="109">
        <v>934539</v>
      </c>
      <c r="K341" s="109" t="s">
        <v>73</v>
      </c>
      <c r="L341" s="109">
        <v>2018</v>
      </c>
      <c r="M341" s="112">
        <f>Table16[[#This Row],[General  Fund]]+Table16[[#This Row],[All Other Governmental Funds]]</f>
        <v>1779507</v>
      </c>
    </row>
    <row r="342" spans="1:13" hidden="1">
      <c r="A342" s="109">
        <v>537</v>
      </c>
      <c r="B342" s="109" t="s">
        <v>32</v>
      </c>
      <c r="C342" s="110" t="s">
        <v>381</v>
      </c>
      <c r="D342" s="110" t="s">
        <v>32</v>
      </c>
      <c r="G342" s="109">
        <v>27622244</v>
      </c>
      <c r="H342" s="109">
        <v>7306693</v>
      </c>
      <c r="J342" s="109">
        <v>46688474</v>
      </c>
      <c r="K342" s="109" t="s">
        <v>73</v>
      </c>
      <c r="L342" s="109">
        <v>2018</v>
      </c>
      <c r="M342" s="112">
        <f>Table16[[#This Row],[General  Fund]]+Table16[[#This Row],[All Other Governmental Funds]]</f>
        <v>27622244</v>
      </c>
    </row>
    <row r="343" spans="1:13" hidden="1">
      <c r="A343" s="109">
        <v>538</v>
      </c>
      <c r="B343" s="109" t="s">
        <v>20</v>
      </c>
      <c r="C343" s="110" t="s">
        <v>382</v>
      </c>
      <c r="D343" s="110" t="s">
        <v>20</v>
      </c>
      <c r="F343" s="109">
        <v>26635550</v>
      </c>
      <c r="K343" s="109" t="s">
        <v>73</v>
      </c>
      <c r="L343" s="109">
        <v>2018</v>
      </c>
      <c r="M343" s="112">
        <f>Table16[[#This Row],[General  Fund]]+Table16[[#This Row],[All Other Governmental Funds]]</f>
        <v>26635550</v>
      </c>
    </row>
    <row r="344" spans="1:13" hidden="1">
      <c r="A344" s="109">
        <v>539</v>
      </c>
      <c r="B344" s="109" t="s">
        <v>25</v>
      </c>
      <c r="C344" s="110" t="s">
        <v>383</v>
      </c>
      <c r="D344" s="110" t="s">
        <v>25</v>
      </c>
      <c r="F344" s="109">
        <v>2220558</v>
      </c>
      <c r="G344" s="109">
        <v>33403042</v>
      </c>
      <c r="K344" s="109" t="s">
        <v>73</v>
      </c>
      <c r="L344" s="109">
        <v>2018</v>
      </c>
      <c r="M344" s="112">
        <f>Table16[[#This Row],[General  Fund]]+Table16[[#This Row],[All Other Governmental Funds]]</f>
        <v>35623600</v>
      </c>
    </row>
    <row r="345" spans="1:13" hidden="1">
      <c r="A345" s="109">
        <v>540</v>
      </c>
      <c r="B345" s="109" t="s">
        <v>177</v>
      </c>
      <c r="C345" s="110" t="s">
        <v>384</v>
      </c>
      <c r="D345" s="110" t="s">
        <v>177</v>
      </c>
      <c r="F345" s="109">
        <v>44785918</v>
      </c>
      <c r="H345" s="109">
        <v>57012840</v>
      </c>
      <c r="I345" s="109">
        <v>15472257</v>
      </c>
      <c r="J345" s="109">
        <v>37727536</v>
      </c>
      <c r="K345" s="109" t="s">
        <v>73</v>
      </c>
      <c r="L345" s="109">
        <v>2018</v>
      </c>
      <c r="M345" s="112">
        <f>Table16[[#This Row],[General  Fund]]+Table16[[#This Row],[All Other Governmental Funds]]</f>
        <v>44785918</v>
      </c>
    </row>
    <row r="346" spans="1:13" hidden="1">
      <c r="A346" s="109">
        <v>541</v>
      </c>
      <c r="B346" s="109" t="s">
        <v>387</v>
      </c>
      <c r="K346" s="109" t="s">
        <v>73</v>
      </c>
      <c r="L346" s="109">
        <v>2018</v>
      </c>
      <c r="M346" s="112">
        <f>Table16[[#This Row],[General  Fund]]+Table16[[#This Row],[All Other Governmental Funds]]</f>
        <v>0</v>
      </c>
    </row>
    <row r="347" spans="1:13" hidden="1">
      <c r="A347" s="109">
        <v>542</v>
      </c>
      <c r="B347" s="109" t="s">
        <v>388</v>
      </c>
      <c r="K347" s="109" t="s">
        <v>73</v>
      </c>
      <c r="L347" s="109">
        <v>2018</v>
      </c>
      <c r="M347" s="112">
        <f>Table16[[#This Row],[General  Fund]]+Table16[[#This Row],[All Other Governmental Funds]]</f>
        <v>0</v>
      </c>
    </row>
    <row r="348" spans="1:13">
      <c r="A348" s="109">
        <v>101</v>
      </c>
      <c r="B348" s="109" t="s">
        <v>172</v>
      </c>
      <c r="C348" s="111">
        <v>424</v>
      </c>
      <c r="D348" s="111" t="s">
        <v>41</v>
      </c>
      <c r="E348" s="112"/>
      <c r="F348" s="112"/>
      <c r="G348" s="112"/>
      <c r="H348" s="112">
        <v>111398</v>
      </c>
      <c r="I348" s="112"/>
      <c r="J348" s="112"/>
      <c r="K348" s="109" t="s">
        <v>37</v>
      </c>
      <c r="L348" s="109">
        <v>2019</v>
      </c>
      <c r="M348" s="112">
        <f>Table16[[#This Row],[General  Fund]]+Table16[[#This Row],[All Other Governmental Funds]]</f>
        <v>0</v>
      </c>
    </row>
    <row r="349" spans="1:13">
      <c r="A349" s="109">
        <v>102</v>
      </c>
      <c r="B349" s="109" t="s">
        <v>226</v>
      </c>
      <c r="C349" s="111">
        <v>432</v>
      </c>
      <c r="D349" s="111" t="s">
        <v>41</v>
      </c>
      <c r="E349" s="112">
        <v>165500</v>
      </c>
      <c r="F349" s="112">
        <v>283638</v>
      </c>
      <c r="G349" s="112">
        <v>133828</v>
      </c>
      <c r="H349" s="112"/>
      <c r="I349" s="112"/>
      <c r="J349" s="112"/>
      <c r="K349" s="109" t="s">
        <v>37</v>
      </c>
      <c r="L349" s="109">
        <v>2019</v>
      </c>
      <c r="M349" s="112">
        <f>Table16[[#This Row],[General  Fund]]+Table16[[#This Row],[All Other Governmental Funds]]</f>
        <v>417466</v>
      </c>
    </row>
    <row r="350" spans="1:13">
      <c r="A350" s="109">
        <v>103</v>
      </c>
      <c r="B350" s="109" t="s">
        <v>227</v>
      </c>
      <c r="C350" s="110" t="s">
        <v>224</v>
      </c>
      <c r="D350" s="111" t="s">
        <v>41</v>
      </c>
      <c r="E350" s="112"/>
      <c r="F350" s="112"/>
      <c r="G350" s="112"/>
      <c r="H350" s="112"/>
      <c r="I350" s="112"/>
      <c r="J350" s="112"/>
      <c r="K350" s="109" t="s">
        <v>37</v>
      </c>
      <c r="L350" s="109">
        <v>2019</v>
      </c>
      <c r="M350" s="112">
        <f>Table16[[#This Row],[General  Fund]]+Table16[[#This Row],[All Other Governmental Funds]]</f>
        <v>0</v>
      </c>
    </row>
    <row r="351" spans="1:13">
      <c r="A351" s="109">
        <v>104</v>
      </c>
      <c r="B351" s="109" t="s">
        <v>228</v>
      </c>
      <c r="C351" s="110">
        <v>433</v>
      </c>
      <c r="D351" s="111" t="s">
        <v>41</v>
      </c>
      <c r="E351" s="112"/>
      <c r="F351" s="112"/>
      <c r="G351" s="112"/>
      <c r="H351" s="112"/>
      <c r="I351" s="112"/>
      <c r="J351" s="112"/>
      <c r="K351" s="109" t="s">
        <v>37</v>
      </c>
      <c r="L351" s="109">
        <v>2019</v>
      </c>
      <c r="M351" s="112">
        <f>Table16[[#This Row],[General  Fund]]+Table16[[#This Row],[All Other Governmental Funds]]</f>
        <v>0</v>
      </c>
    </row>
    <row r="352" spans="1:13">
      <c r="A352" s="109">
        <v>105</v>
      </c>
      <c r="B352" s="109" t="s">
        <v>229</v>
      </c>
      <c r="C352" s="111">
        <v>434</v>
      </c>
      <c r="D352" s="111" t="s">
        <v>41</v>
      </c>
      <c r="E352" s="112">
        <v>50000</v>
      </c>
      <c r="F352" s="112">
        <v>55117</v>
      </c>
      <c r="G352" s="112"/>
      <c r="H352" s="112"/>
      <c r="I352" s="112"/>
      <c r="J352" s="112"/>
      <c r="K352" s="109" t="s">
        <v>37</v>
      </c>
      <c r="L352" s="109">
        <v>2019</v>
      </c>
      <c r="M352" s="112">
        <f>Table16[[#This Row],[General  Fund]]+Table16[[#This Row],[All Other Governmental Funds]]</f>
        <v>55117</v>
      </c>
    </row>
    <row r="353" spans="1:13">
      <c r="A353" s="109">
        <v>106</v>
      </c>
      <c r="B353" s="109" t="s">
        <v>230</v>
      </c>
      <c r="C353" s="111">
        <v>435</v>
      </c>
      <c r="D353" s="111" t="s">
        <v>41</v>
      </c>
      <c r="E353" s="112"/>
      <c r="F353" s="112"/>
      <c r="G353" s="112">
        <v>11432225</v>
      </c>
      <c r="H353" s="112"/>
      <c r="I353" s="112"/>
      <c r="J353" s="112"/>
      <c r="K353" s="109" t="s">
        <v>37</v>
      </c>
      <c r="L353" s="109">
        <v>2019</v>
      </c>
      <c r="M353" s="112">
        <f>Table16[[#This Row],[General  Fund]]+Table16[[#This Row],[All Other Governmental Funds]]</f>
        <v>11432225</v>
      </c>
    </row>
    <row r="354" spans="1:13">
      <c r="A354" s="109">
        <v>107</v>
      </c>
      <c r="B354" s="109" t="s">
        <v>231</v>
      </c>
      <c r="C354" s="111">
        <v>437</v>
      </c>
      <c r="D354" s="111" t="s">
        <v>41</v>
      </c>
      <c r="E354" s="112">
        <v>715000</v>
      </c>
      <c r="F354" s="112">
        <v>610242</v>
      </c>
      <c r="G354" s="112">
        <v>289181</v>
      </c>
      <c r="H354" s="112"/>
      <c r="I354" s="112"/>
      <c r="J354" s="112"/>
      <c r="K354" s="109" t="s">
        <v>37</v>
      </c>
      <c r="L354" s="109">
        <v>2019</v>
      </c>
      <c r="M354" s="112">
        <f>Table16[[#This Row],[General  Fund]]+Table16[[#This Row],[All Other Governmental Funds]]</f>
        <v>899423</v>
      </c>
    </row>
    <row r="355" spans="1:13">
      <c r="A355" s="109">
        <v>108</v>
      </c>
      <c r="B355" s="109" t="s">
        <v>176</v>
      </c>
      <c r="C355" s="110">
        <v>438</v>
      </c>
      <c r="D355" s="111" t="s">
        <v>41</v>
      </c>
      <c r="E355" s="112"/>
      <c r="F355" s="112"/>
      <c r="G355" s="112"/>
      <c r="H355" s="112"/>
      <c r="I355" s="112"/>
      <c r="J355" s="112"/>
      <c r="K355" s="109" t="s">
        <v>37</v>
      </c>
      <c r="L355" s="109">
        <v>2019</v>
      </c>
      <c r="M355" s="112">
        <f>Table16[[#This Row],[General  Fund]]+Table16[[#This Row],[All Other Governmental Funds]]</f>
        <v>0</v>
      </c>
    </row>
    <row r="356" spans="1:13">
      <c r="A356" s="109">
        <v>109</v>
      </c>
      <c r="B356" s="109" t="s">
        <v>232</v>
      </c>
      <c r="C356" s="110" t="s">
        <v>225</v>
      </c>
      <c r="D356" s="111" t="s">
        <v>41</v>
      </c>
      <c r="E356" s="112">
        <v>99227510</v>
      </c>
      <c r="F356" s="112">
        <v>98785114</v>
      </c>
      <c r="G356" s="112">
        <v>44647920</v>
      </c>
      <c r="H356" s="112">
        <v>2543739</v>
      </c>
      <c r="I356" s="112"/>
      <c r="J356" s="112">
        <v>444508</v>
      </c>
      <c r="K356" s="109" t="s">
        <v>37</v>
      </c>
      <c r="L356" s="109">
        <v>2019</v>
      </c>
      <c r="M356" s="112">
        <f>Table16[[#This Row],[General  Fund]]+Table16[[#This Row],[All Other Governmental Funds]]</f>
        <v>143433034</v>
      </c>
    </row>
    <row r="357" spans="1:13">
      <c r="A357" s="109">
        <v>110</v>
      </c>
      <c r="B357" s="109" t="s">
        <v>204</v>
      </c>
      <c r="C357" s="110" t="s">
        <v>240</v>
      </c>
      <c r="D357" s="111" t="s">
        <v>41</v>
      </c>
      <c r="E357" s="112"/>
      <c r="F357" s="112"/>
      <c r="G357" s="112"/>
      <c r="H357" s="112"/>
      <c r="I357" s="112"/>
      <c r="J357" s="112">
        <v>487755</v>
      </c>
      <c r="K357" s="109" t="s">
        <v>37</v>
      </c>
      <c r="L357" s="109">
        <v>2019</v>
      </c>
      <c r="M357" s="112">
        <f>Table16[[#This Row],[General  Fund]]+Table16[[#This Row],[All Other Governmental Funds]]</f>
        <v>0</v>
      </c>
    </row>
    <row r="358" spans="1:13">
      <c r="A358" s="109">
        <v>111</v>
      </c>
      <c r="B358" s="109" t="s">
        <v>241</v>
      </c>
      <c r="C358" s="110" t="s">
        <v>242</v>
      </c>
      <c r="D358" s="111" t="s">
        <v>415</v>
      </c>
      <c r="E358" s="112"/>
      <c r="F358" s="112"/>
      <c r="G358" s="112">
        <v>7673</v>
      </c>
      <c r="H358" s="112"/>
      <c r="I358" s="112"/>
      <c r="J358" s="112"/>
      <c r="K358" s="109" t="s">
        <v>37</v>
      </c>
      <c r="L358" s="109">
        <v>2019</v>
      </c>
      <c r="M358" s="112">
        <f>Table16[[#This Row],[General  Fund]]+Table16[[#This Row],[All Other Governmental Funds]]</f>
        <v>7673</v>
      </c>
    </row>
    <row r="359" spans="1:13">
      <c r="A359" s="109">
        <v>112</v>
      </c>
      <c r="B359" s="109" t="s">
        <v>243</v>
      </c>
      <c r="C359" s="110" t="s">
        <v>244</v>
      </c>
      <c r="D359" s="111" t="s">
        <v>415</v>
      </c>
      <c r="E359" s="112">
        <v>31000</v>
      </c>
      <c r="F359" s="112">
        <v>30360</v>
      </c>
      <c r="G359" s="112">
        <v>1011895</v>
      </c>
      <c r="H359" s="112"/>
      <c r="I359" s="112"/>
      <c r="J359" s="112"/>
      <c r="K359" s="109" t="s">
        <v>37</v>
      </c>
      <c r="L359" s="109">
        <v>2019</v>
      </c>
      <c r="M359" s="112">
        <f>Table16[[#This Row],[General  Fund]]+Table16[[#This Row],[All Other Governmental Funds]]</f>
        <v>1042255</v>
      </c>
    </row>
    <row r="360" spans="1:13">
      <c r="A360" s="109">
        <v>113</v>
      </c>
      <c r="B360" s="109" t="s">
        <v>50</v>
      </c>
      <c r="C360" s="111">
        <v>502</v>
      </c>
      <c r="D360" s="111" t="s">
        <v>416</v>
      </c>
      <c r="E360" s="112"/>
      <c r="F360" s="112"/>
      <c r="G360" s="112"/>
      <c r="H360" s="112"/>
      <c r="I360" s="112"/>
      <c r="J360" s="112"/>
      <c r="K360" s="109" t="s">
        <v>37</v>
      </c>
      <c r="L360" s="109">
        <v>2019</v>
      </c>
      <c r="M360" s="112">
        <f>Table16[[#This Row],[General  Fund]]+Table16[[#This Row],[All Other Governmental Funds]]</f>
        <v>0</v>
      </c>
    </row>
    <row r="361" spans="1:13">
      <c r="A361" s="109">
        <v>114</v>
      </c>
      <c r="B361" s="109" t="s">
        <v>219</v>
      </c>
      <c r="C361" s="111">
        <v>505</v>
      </c>
      <c r="D361" s="111" t="s">
        <v>416</v>
      </c>
      <c r="E361" s="112"/>
      <c r="F361" s="112"/>
      <c r="G361" s="112">
        <v>950494</v>
      </c>
      <c r="H361" s="112"/>
      <c r="I361" s="112"/>
      <c r="J361" s="112"/>
      <c r="K361" s="109" t="s">
        <v>37</v>
      </c>
      <c r="L361" s="109">
        <v>2019</v>
      </c>
      <c r="M361" s="112">
        <f>Table16[[#This Row],[General  Fund]]+Table16[[#This Row],[All Other Governmental Funds]]</f>
        <v>950494</v>
      </c>
    </row>
    <row r="362" spans="1:13">
      <c r="A362" s="109">
        <v>115</v>
      </c>
      <c r="B362" s="109" t="s">
        <v>217</v>
      </c>
      <c r="C362" s="111">
        <v>513</v>
      </c>
      <c r="D362" s="111" t="s">
        <v>416</v>
      </c>
      <c r="E362" s="112"/>
      <c r="F362" s="112"/>
      <c r="G362" s="112"/>
      <c r="H362" s="112"/>
      <c r="I362" s="112"/>
      <c r="J362" s="112"/>
      <c r="K362" s="109" t="s">
        <v>37</v>
      </c>
      <c r="L362" s="109">
        <v>2019</v>
      </c>
      <c r="M362" s="112">
        <f>Table16[[#This Row],[General  Fund]]+Table16[[#This Row],[All Other Governmental Funds]]</f>
        <v>0</v>
      </c>
    </row>
    <row r="363" spans="1:13">
      <c r="A363" s="109">
        <v>116</v>
      </c>
      <c r="B363" s="109" t="s">
        <v>216</v>
      </c>
      <c r="C363" s="111">
        <v>516</v>
      </c>
      <c r="D363" s="111" t="s">
        <v>416</v>
      </c>
      <c r="E363" s="112"/>
      <c r="F363" s="112"/>
      <c r="G363" s="112">
        <v>9414715</v>
      </c>
      <c r="H363" s="112"/>
      <c r="I363" s="112"/>
      <c r="J363" s="112"/>
      <c r="K363" s="109" t="s">
        <v>37</v>
      </c>
      <c r="L363" s="109">
        <v>2019</v>
      </c>
      <c r="M363" s="112">
        <f>Table16[[#This Row],[General  Fund]]+Table16[[#This Row],[All Other Governmental Funds]]</f>
        <v>9414715</v>
      </c>
    </row>
    <row r="364" spans="1:13">
      <c r="A364" s="109">
        <v>117</v>
      </c>
      <c r="B364" s="109" t="s">
        <v>215</v>
      </c>
      <c r="C364" s="111">
        <v>519</v>
      </c>
      <c r="D364" s="111" t="s">
        <v>416</v>
      </c>
      <c r="E364" s="112"/>
      <c r="F364" s="112"/>
      <c r="G364" s="112">
        <v>6087254</v>
      </c>
      <c r="H364" s="112"/>
      <c r="I364" s="112"/>
      <c r="J364" s="112">
        <v>4442475</v>
      </c>
      <c r="K364" s="109" t="s">
        <v>37</v>
      </c>
      <c r="L364" s="109">
        <v>2019</v>
      </c>
      <c r="M364" s="112">
        <f>Table16[[#This Row],[General  Fund]]+Table16[[#This Row],[All Other Governmental Funds]]</f>
        <v>6087254</v>
      </c>
    </row>
    <row r="365" spans="1:13">
      <c r="A365" s="109">
        <v>118</v>
      </c>
      <c r="B365" s="109" t="s">
        <v>250</v>
      </c>
      <c r="C365" s="111">
        <v>523</v>
      </c>
      <c r="D365" s="111" t="s">
        <v>416</v>
      </c>
      <c r="E365" s="112"/>
      <c r="F365" s="112"/>
      <c r="G365" s="112"/>
      <c r="H365" s="112"/>
      <c r="I365" s="112"/>
      <c r="J365" s="112"/>
      <c r="K365" s="109" t="s">
        <v>37</v>
      </c>
      <c r="L365" s="109">
        <v>2019</v>
      </c>
      <c r="M365" s="112">
        <f>Table16[[#This Row],[General  Fund]]+Table16[[#This Row],[All Other Governmental Funds]]</f>
        <v>0</v>
      </c>
    </row>
    <row r="366" spans="1:13">
      <c r="A366" s="109">
        <v>119</v>
      </c>
      <c r="B366" s="109" t="s">
        <v>214</v>
      </c>
      <c r="C366" s="111">
        <v>522</v>
      </c>
      <c r="D366" s="111" t="s">
        <v>416</v>
      </c>
      <c r="E366" s="112"/>
      <c r="F366" s="112"/>
      <c r="G366" s="112"/>
      <c r="H366" s="112"/>
      <c r="I366" s="112"/>
      <c r="J366" s="112"/>
      <c r="K366" s="109" t="s">
        <v>37</v>
      </c>
      <c r="L366" s="109">
        <v>2019</v>
      </c>
      <c r="M366" s="112">
        <f>Table16[[#This Row],[General  Fund]]+Table16[[#This Row],[All Other Governmental Funds]]</f>
        <v>0</v>
      </c>
    </row>
    <row r="367" spans="1:13">
      <c r="A367" s="109">
        <v>120</v>
      </c>
      <c r="B367" s="109" t="s">
        <v>221</v>
      </c>
      <c r="C367" s="110" t="s">
        <v>245</v>
      </c>
      <c r="D367" s="111" t="s">
        <v>416</v>
      </c>
      <c r="E367" s="112"/>
      <c r="F367" s="112"/>
      <c r="G367" s="112">
        <v>7544065</v>
      </c>
      <c r="H367" s="112"/>
      <c r="I367" s="112"/>
      <c r="J367" s="112">
        <v>22958046</v>
      </c>
      <c r="K367" s="109" t="s">
        <v>37</v>
      </c>
      <c r="L367" s="109">
        <v>2019</v>
      </c>
      <c r="M367" s="112">
        <f>Table16[[#This Row],[General  Fund]]+Table16[[#This Row],[All Other Governmental Funds]]</f>
        <v>7544065</v>
      </c>
    </row>
    <row r="368" spans="1:13">
      <c r="A368" s="109">
        <v>121</v>
      </c>
      <c r="B368" s="109" t="s">
        <v>246</v>
      </c>
      <c r="C368" s="111">
        <v>574</v>
      </c>
      <c r="D368" s="111" t="s">
        <v>424</v>
      </c>
      <c r="E368" s="112">
        <v>12167323</v>
      </c>
      <c r="F368" s="112">
        <v>12419280</v>
      </c>
      <c r="G368" s="112"/>
      <c r="H368" s="112"/>
      <c r="I368" s="112"/>
      <c r="J368" s="112"/>
      <c r="K368" s="109" t="s">
        <v>37</v>
      </c>
      <c r="L368" s="109">
        <v>2019</v>
      </c>
      <c r="M368" s="112">
        <f>Table16[[#This Row],[General  Fund]]+Table16[[#This Row],[All Other Governmental Funds]]</f>
        <v>12419280</v>
      </c>
    </row>
    <row r="369" spans="1:13">
      <c r="A369" s="109">
        <v>122</v>
      </c>
      <c r="B369" s="109" t="s">
        <v>219</v>
      </c>
      <c r="C369" s="110" t="s">
        <v>247</v>
      </c>
      <c r="D369" s="111" t="s">
        <v>424</v>
      </c>
      <c r="E369" s="112">
        <v>62000</v>
      </c>
      <c r="F369" s="112">
        <v>70239</v>
      </c>
      <c r="G369" s="112">
        <v>1273413</v>
      </c>
      <c r="H369" s="112"/>
      <c r="I369" s="112"/>
      <c r="J369" s="112"/>
      <c r="K369" s="109" t="s">
        <v>37</v>
      </c>
      <c r="L369" s="109">
        <v>2019</v>
      </c>
      <c r="M369" s="112">
        <f>Table16[[#This Row],[General  Fund]]+Table16[[#This Row],[All Other Governmental Funds]]</f>
        <v>1343652</v>
      </c>
    </row>
    <row r="370" spans="1:13">
      <c r="A370" s="109">
        <v>123</v>
      </c>
      <c r="B370" s="109" t="s">
        <v>248</v>
      </c>
      <c r="C370" s="111">
        <v>546</v>
      </c>
      <c r="D370" s="111" t="s">
        <v>424</v>
      </c>
      <c r="E370" s="112"/>
      <c r="F370" s="112"/>
      <c r="G370" s="112"/>
      <c r="H370" s="112"/>
      <c r="I370" s="112"/>
      <c r="J370" s="112">
        <v>48686234</v>
      </c>
      <c r="K370" s="109" t="s">
        <v>37</v>
      </c>
      <c r="L370" s="109">
        <v>2019</v>
      </c>
      <c r="M370" s="112">
        <f>Table16[[#This Row],[General  Fund]]+Table16[[#This Row],[All Other Governmental Funds]]</f>
        <v>0</v>
      </c>
    </row>
    <row r="371" spans="1:13">
      <c r="A371" s="109">
        <v>124</v>
      </c>
      <c r="B371" s="109" t="s">
        <v>427</v>
      </c>
      <c r="C371" s="111">
        <v>546</v>
      </c>
      <c r="D371" s="111" t="s">
        <v>424</v>
      </c>
      <c r="E371" s="112"/>
      <c r="F371" s="112"/>
      <c r="G371" s="112"/>
      <c r="H371" s="112"/>
      <c r="I371" s="112"/>
      <c r="J371" s="112">
        <v>19063865</v>
      </c>
      <c r="K371" s="109" t="s">
        <v>37</v>
      </c>
      <c r="L371" s="109">
        <v>2019</v>
      </c>
      <c r="M371" s="112">
        <f>Table16[[#This Row],[General  Fund]]+Table16[[#This Row],[All Other Governmental Funds]]</f>
        <v>0</v>
      </c>
    </row>
    <row r="372" spans="1:13">
      <c r="A372" s="109">
        <v>125</v>
      </c>
      <c r="B372" s="109" t="s">
        <v>428</v>
      </c>
      <c r="C372" s="111">
        <v>552</v>
      </c>
      <c r="D372" s="111" t="s">
        <v>424</v>
      </c>
      <c r="E372" s="112"/>
      <c r="F372" s="112"/>
      <c r="G372" s="112"/>
      <c r="H372" s="112"/>
      <c r="I372" s="112"/>
      <c r="J372" s="112"/>
      <c r="K372" s="109" t="s">
        <v>37</v>
      </c>
      <c r="L372" s="109">
        <v>2019</v>
      </c>
      <c r="M372" s="112">
        <f>Table16[[#This Row],[General  Fund]]+Table16[[#This Row],[All Other Governmental Funds]]</f>
        <v>0</v>
      </c>
    </row>
    <row r="373" spans="1:13">
      <c r="A373" s="109">
        <v>126</v>
      </c>
      <c r="B373" s="109" t="s">
        <v>249</v>
      </c>
      <c r="C373" s="111">
        <v>555</v>
      </c>
      <c r="D373" s="111" t="s">
        <v>424</v>
      </c>
      <c r="E373" s="112">
        <v>1735812</v>
      </c>
      <c r="F373" s="112">
        <v>1730946</v>
      </c>
      <c r="G373" s="112">
        <v>3169562</v>
      </c>
      <c r="H373" s="112"/>
      <c r="I373" s="112"/>
      <c r="J373" s="112"/>
      <c r="K373" s="109" t="s">
        <v>37</v>
      </c>
      <c r="L373" s="109">
        <v>2019</v>
      </c>
      <c r="M373" s="112">
        <f>Table16[[#This Row],[General  Fund]]+Table16[[#This Row],[All Other Governmental Funds]]</f>
        <v>4900508</v>
      </c>
    </row>
    <row r="374" spans="1:13">
      <c r="A374" s="109">
        <v>127</v>
      </c>
      <c r="B374" s="109" t="s">
        <v>215</v>
      </c>
      <c r="C374" s="111">
        <v>561</v>
      </c>
      <c r="D374" s="111" t="s">
        <v>424</v>
      </c>
      <c r="E374" s="112"/>
      <c r="F374" s="112"/>
      <c r="G374" s="112">
        <v>13324565</v>
      </c>
      <c r="H374" s="112"/>
      <c r="I374" s="112"/>
      <c r="J374" s="112"/>
      <c r="K374" s="109" t="s">
        <v>37</v>
      </c>
      <c r="L374" s="109">
        <v>2019</v>
      </c>
      <c r="M374" s="112">
        <f>Table16[[#This Row],[General  Fund]]+Table16[[#This Row],[All Other Governmental Funds]]</f>
        <v>13324565</v>
      </c>
    </row>
    <row r="375" spans="1:13">
      <c r="A375" s="109">
        <v>128</v>
      </c>
      <c r="B375" s="109" t="s">
        <v>250</v>
      </c>
      <c r="C375" s="111">
        <v>566</v>
      </c>
      <c r="D375" s="111" t="s">
        <v>424</v>
      </c>
      <c r="E375" s="112"/>
      <c r="F375" s="112"/>
      <c r="G375" s="112">
        <v>2152500</v>
      </c>
      <c r="H375" s="112"/>
      <c r="I375" s="112"/>
      <c r="J375" s="112"/>
      <c r="K375" s="109" t="s">
        <v>37</v>
      </c>
      <c r="L375" s="109">
        <v>2019</v>
      </c>
      <c r="M375" s="112">
        <f>Table16[[#This Row],[General  Fund]]+Table16[[#This Row],[All Other Governmental Funds]]</f>
        <v>2152500</v>
      </c>
    </row>
    <row r="376" spans="1:13">
      <c r="A376" s="109">
        <v>129</v>
      </c>
      <c r="B376" s="109" t="s">
        <v>251</v>
      </c>
      <c r="C376" s="110" t="s">
        <v>252</v>
      </c>
      <c r="D376" s="111" t="s">
        <v>424</v>
      </c>
      <c r="E376" s="112">
        <v>7987811</v>
      </c>
      <c r="F376" s="112">
        <v>9193731</v>
      </c>
      <c r="G376" s="112">
        <v>6924463</v>
      </c>
      <c r="H376" s="112"/>
      <c r="I376" s="112"/>
      <c r="J376" s="112"/>
      <c r="K376" s="109" t="s">
        <v>37</v>
      </c>
      <c r="L376" s="109">
        <v>2019</v>
      </c>
      <c r="M376" s="112">
        <f>Table16[[#This Row],[General  Fund]]+Table16[[#This Row],[All Other Governmental Funds]]</f>
        <v>16118194</v>
      </c>
    </row>
    <row r="377" spans="1:13">
      <c r="A377" s="109">
        <v>130</v>
      </c>
      <c r="B377" s="109" t="s">
        <v>50</v>
      </c>
      <c r="C377" s="110" t="s">
        <v>253</v>
      </c>
      <c r="D377" s="111" t="s">
        <v>495</v>
      </c>
      <c r="E377" s="112"/>
      <c r="F377" s="112"/>
      <c r="G377" s="112"/>
      <c r="H377" s="112"/>
      <c r="I377" s="112"/>
      <c r="J377" s="112"/>
      <c r="K377" s="109" t="s">
        <v>37</v>
      </c>
      <c r="L377" s="109">
        <v>2019</v>
      </c>
      <c r="M377" s="112">
        <f>Table16[[#This Row],[General  Fund]]+Table16[[#This Row],[All Other Governmental Funds]]</f>
        <v>0</v>
      </c>
    </row>
    <row r="378" spans="1:13">
      <c r="A378" s="109">
        <v>131</v>
      </c>
      <c r="B378" s="109" t="s">
        <v>254</v>
      </c>
      <c r="C378" s="110" t="s">
        <v>253</v>
      </c>
      <c r="D378" s="111" t="s">
        <v>495</v>
      </c>
      <c r="E378" s="112">
        <v>1473000</v>
      </c>
      <c r="F378" s="112">
        <v>1528580</v>
      </c>
      <c r="G378" s="112">
        <v>409909</v>
      </c>
      <c r="H378" s="112"/>
      <c r="I378" s="112"/>
      <c r="J378" s="112"/>
      <c r="K378" s="109" t="s">
        <v>37</v>
      </c>
      <c r="L378" s="109">
        <v>2019</v>
      </c>
      <c r="M378" s="112">
        <f>Table16[[#This Row],[General  Fund]]+Table16[[#This Row],[All Other Governmental Funds]]</f>
        <v>1938489</v>
      </c>
    </row>
    <row r="379" spans="1:13">
      <c r="A379" s="109">
        <v>132</v>
      </c>
      <c r="B379" s="109" t="s">
        <v>433</v>
      </c>
      <c r="C379" s="110" t="s">
        <v>253</v>
      </c>
      <c r="D379" s="111" t="s">
        <v>495</v>
      </c>
      <c r="E379" s="112"/>
      <c r="F379" s="112"/>
      <c r="G379" s="112"/>
      <c r="H379" s="112"/>
      <c r="I379" s="112"/>
      <c r="J379" s="112">
        <v>7297061</v>
      </c>
      <c r="K379" s="109" t="s">
        <v>37</v>
      </c>
      <c r="L379" s="109">
        <v>2019</v>
      </c>
      <c r="M379" s="112">
        <f>Table16[[#This Row],[General  Fund]]+Table16[[#This Row],[All Other Governmental Funds]]</f>
        <v>0</v>
      </c>
    </row>
    <row r="380" spans="1:13">
      <c r="A380" s="109">
        <v>133</v>
      </c>
      <c r="B380" s="109" t="s">
        <v>428</v>
      </c>
      <c r="C380" s="110" t="s">
        <v>253</v>
      </c>
      <c r="D380" s="111" t="s">
        <v>495</v>
      </c>
      <c r="E380" s="112"/>
      <c r="F380" s="112"/>
      <c r="G380" s="112"/>
      <c r="H380" s="112"/>
      <c r="I380" s="112"/>
      <c r="J380" s="112"/>
      <c r="K380" s="109" t="s">
        <v>37</v>
      </c>
      <c r="L380" s="109">
        <v>2019</v>
      </c>
      <c r="M380" s="112">
        <f>Table16[[#This Row],[General  Fund]]+Table16[[#This Row],[All Other Governmental Funds]]</f>
        <v>0</v>
      </c>
    </row>
    <row r="381" spans="1:13">
      <c r="A381" s="109">
        <v>134</v>
      </c>
      <c r="B381" s="109" t="s">
        <v>216</v>
      </c>
      <c r="C381" s="110" t="s">
        <v>253</v>
      </c>
      <c r="D381" s="111" t="s">
        <v>495</v>
      </c>
      <c r="E381" s="112"/>
      <c r="F381" s="112"/>
      <c r="G381" s="112">
        <v>694311</v>
      </c>
      <c r="H381" s="112"/>
      <c r="I381" s="112"/>
      <c r="J381" s="112"/>
      <c r="K381" s="109" t="s">
        <v>37</v>
      </c>
      <c r="L381" s="109">
        <v>2019</v>
      </c>
      <c r="M381" s="112">
        <f>Table16[[#This Row],[General  Fund]]+Table16[[#This Row],[All Other Governmental Funds]]</f>
        <v>694311</v>
      </c>
    </row>
    <row r="382" spans="1:13">
      <c r="A382" s="109">
        <v>135</v>
      </c>
      <c r="B382" s="109" t="s">
        <v>215</v>
      </c>
      <c r="C382" s="110" t="s">
        <v>253</v>
      </c>
      <c r="D382" s="111" t="s">
        <v>495</v>
      </c>
      <c r="E382" s="112"/>
      <c r="F382" s="112"/>
      <c r="G382" s="112"/>
      <c r="H382" s="112"/>
      <c r="I382" s="112"/>
      <c r="J382" s="112"/>
      <c r="K382" s="109" t="s">
        <v>37</v>
      </c>
      <c r="L382" s="109">
        <v>2019</v>
      </c>
      <c r="M382" s="112">
        <f>Table16[[#This Row],[General  Fund]]+Table16[[#This Row],[All Other Governmental Funds]]</f>
        <v>0</v>
      </c>
    </row>
    <row r="383" spans="1:13">
      <c r="A383" s="109">
        <v>136</v>
      </c>
      <c r="B383" s="109" t="s">
        <v>250</v>
      </c>
      <c r="C383" s="110" t="s">
        <v>253</v>
      </c>
      <c r="D383" s="111" t="s">
        <v>495</v>
      </c>
      <c r="E383" s="112">
        <v>65403</v>
      </c>
      <c r="F383" s="112">
        <v>5885</v>
      </c>
      <c r="G383" s="112">
        <v>371138</v>
      </c>
      <c r="H383" s="112"/>
      <c r="I383" s="112"/>
      <c r="J383" s="112"/>
      <c r="K383" s="109" t="s">
        <v>37</v>
      </c>
      <c r="L383" s="109">
        <v>2019</v>
      </c>
      <c r="M383" s="112">
        <f>Table16[[#This Row],[General  Fund]]+Table16[[#This Row],[All Other Governmental Funds]]</f>
        <v>377023</v>
      </c>
    </row>
    <row r="384" spans="1:13">
      <c r="A384" s="109">
        <v>137</v>
      </c>
      <c r="B384" s="109" t="s">
        <v>214</v>
      </c>
      <c r="C384" s="110" t="s">
        <v>253</v>
      </c>
      <c r="D384" s="111" t="s">
        <v>495</v>
      </c>
      <c r="E384" s="112"/>
      <c r="F384" s="112"/>
      <c r="G384" s="112"/>
      <c r="H384" s="112"/>
      <c r="I384" s="112"/>
      <c r="J384" s="112"/>
      <c r="K384" s="109" t="s">
        <v>37</v>
      </c>
      <c r="L384" s="109">
        <v>2019</v>
      </c>
      <c r="M384" s="112">
        <f>Table16[[#This Row],[General  Fund]]+Table16[[#This Row],[All Other Governmental Funds]]</f>
        <v>0</v>
      </c>
    </row>
    <row r="385" spans="1:13">
      <c r="A385" s="109">
        <v>138</v>
      </c>
      <c r="B385" s="109" t="s">
        <v>434</v>
      </c>
      <c r="C385" s="110" t="s">
        <v>253</v>
      </c>
      <c r="D385" s="111" t="s">
        <v>495</v>
      </c>
      <c r="E385" s="112"/>
      <c r="F385" s="112"/>
      <c r="G385" s="112"/>
      <c r="H385" s="112"/>
      <c r="I385" s="112"/>
      <c r="J385" s="112"/>
      <c r="K385" s="109" t="s">
        <v>37</v>
      </c>
      <c r="L385" s="109">
        <v>2019</v>
      </c>
      <c r="M385" s="112">
        <f>Table16[[#This Row],[General  Fund]]+Table16[[#This Row],[All Other Governmental Funds]]</f>
        <v>0</v>
      </c>
    </row>
    <row r="386" spans="1:13">
      <c r="A386" s="109">
        <v>139</v>
      </c>
      <c r="B386" s="109" t="s">
        <v>213</v>
      </c>
      <c r="C386" s="110" t="s">
        <v>253</v>
      </c>
      <c r="D386" s="111" t="s">
        <v>495</v>
      </c>
      <c r="E386" s="112"/>
      <c r="F386" s="112"/>
      <c r="G386" s="112"/>
      <c r="H386" s="112"/>
      <c r="I386" s="112"/>
      <c r="J386" s="112"/>
      <c r="K386" s="109" t="s">
        <v>37</v>
      </c>
      <c r="L386" s="109">
        <v>2019</v>
      </c>
      <c r="M386" s="112">
        <f>Table16[[#This Row],[General  Fund]]+Table16[[#This Row],[All Other Governmental Funds]]</f>
        <v>0</v>
      </c>
    </row>
    <row r="387" spans="1:13">
      <c r="A387" s="109">
        <v>140</v>
      </c>
      <c r="B387" s="109" t="s">
        <v>255</v>
      </c>
      <c r="C387" s="110" t="s">
        <v>256</v>
      </c>
      <c r="D387" s="111" t="s">
        <v>495</v>
      </c>
      <c r="E387" s="112"/>
      <c r="F387" s="112"/>
      <c r="G387" s="112"/>
      <c r="H387" s="112"/>
      <c r="I387" s="112"/>
      <c r="J387" s="112">
        <v>14682912</v>
      </c>
      <c r="K387" s="109" t="s">
        <v>37</v>
      </c>
      <c r="L387" s="109">
        <v>2019</v>
      </c>
      <c r="M387" s="112">
        <f>Table16[[#This Row],[General  Fund]]+Table16[[#This Row],[All Other Governmental Funds]]</f>
        <v>0</v>
      </c>
    </row>
    <row r="388" spans="1:13">
      <c r="A388" s="109">
        <v>141</v>
      </c>
      <c r="B388" s="109" t="s">
        <v>211</v>
      </c>
      <c r="C388" s="110" t="s">
        <v>257</v>
      </c>
      <c r="D388" s="111" t="s">
        <v>45</v>
      </c>
      <c r="E388" s="112">
        <v>14675820</v>
      </c>
      <c r="F388" s="112">
        <v>15280150</v>
      </c>
      <c r="G388" s="112">
        <v>23019973</v>
      </c>
      <c r="H388" s="112">
        <v>1932155</v>
      </c>
      <c r="I388" s="112">
        <v>23314817</v>
      </c>
      <c r="J388" s="112">
        <v>58200210</v>
      </c>
      <c r="K388" s="109" t="s">
        <v>37</v>
      </c>
      <c r="L388" s="109">
        <v>2019</v>
      </c>
      <c r="M388" s="112">
        <f>Table16[[#This Row],[General  Fund]]+Table16[[#This Row],[All Other Governmental Funds]]</f>
        <v>38300123</v>
      </c>
    </row>
    <row r="389" spans="1:13">
      <c r="A389" s="109">
        <v>142</v>
      </c>
      <c r="B389" s="109" t="s">
        <v>210</v>
      </c>
      <c r="C389" s="111">
        <v>652</v>
      </c>
      <c r="D389" s="111" t="s">
        <v>45</v>
      </c>
      <c r="E389" s="112"/>
      <c r="F389" s="112"/>
      <c r="G389" s="112"/>
      <c r="H389" s="112"/>
      <c r="I389" s="112"/>
      <c r="J389" s="112"/>
      <c r="K389" s="109" t="s">
        <v>37</v>
      </c>
      <c r="L389" s="109">
        <v>2019</v>
      </c>
      <c r="M389" s="112">
        <f>Table16[[#This Row],[General  Fund]]+Table16[[#This Row],[All Other Governmental Funds]]</f>
        <v>0</v>
      </c>
    </row>
    <row r="390" spans="1:13">
      <c r="A390" s="109">
        <v>143</v>
      </c>
      <c r="B390" s="109" t="s">
        <v>258</v>
      </c>
      <c r="C390" s="110" t="s">
        <v>259</v>
      </c>
      <c r="D390" s="111" t="s">
        <v>45</v>
      </c>
      <c r="E390" s="112">
        <v>3694700</v>
      </c>
      <c r="F390" s="112">
        <v>3763182</v>
      </c>
      <c r="G390" s="112">
        <v>71806</v>
      </c>
      <c r="H390" s="112">
        <v>37840814</v>
      </c>
      <c r="I390" s="112">
        <v>12466</v>
      </c>
      <c r="J390" s="112">
        <v>1963165</v>
      </c>
      <c r="K390" s="109" t="s">
        <v>37</v>
      </c>
      <c r="L390" s="109">
        <v>2019</v>
      </c>
      <c r="M390" s="112">
        <f>Table16[[#This Row],[General  Fund]]+Table16[[#This Row],[All Other Governmental Funds]]</f>
        <v>3834988</v>
      </c>
    </row>
    <row r="391" spans="1:13">
      <c r="A391" s="109">
        <v>144</v>
      </c>
      <c r="B391" s="109" t="s">
        <v>260</v>
      </c>
      <c r="C391" s="110" t="s">
        <v>261</v>
      </c>
      <c r="D391" s="111" t="s">
        <v>45</v>
      </c>
      <c r="E391" s="112">
        <v>10423560</v>
      </c>
      <c r="F391" s="112">
        <v>10986157</v>
      </c>
      <c r="G391" s="112">
        <v>936521</v>
      </c>
      <c r="H391" s="112">
        <v>0</v>
      </c>
      <c r="I391" s="112"/>
      <c r="J391" s="112"/>
      <c r="K391" s="109" t="s">
        <v>37</v>
      </c>
      <c r="L391" s="109">
        <v>2019</v>
      </c>
      <c r="M391" s="112">
        <f>Table16[[#This Row],[General  Fund]]+Table16[[#This Row],[All Other Governmental Funds]]</f>
        <v>11922678</v>
      </c>
    </row>
    <row r="392" spans="1:13">
      <c r="A392" s="109">
        <v>145</v>
      </c>
      <c r="B392" s="109" t="s">
        <v>208</v>
      </c>
      <c r="C392" s="110" t="s">
        <v>209</v>
      </c>
      <c r="D392" s="111" t="s">
        <v>496</v>
      </c>
      <c r="E392" s="112">
        <v>1182500</v>
      </c>
      <c r="F392" s="112">
        <v>1555928</v>
      </c>
      <c r="G392" s="112">
        <v>570410</v>
      </c>
      <c r="H392" s="112">
        <v>0</v>
      </c>
      <c r="I392" s="112">
        <v>0</v>
      </c>
      <c r="J392" s="112">
        <v>0</v>
      </c>
      <c r="K392" s="109" t="s">
        <v>37</v>
      </c>
      <c r="L392" s="109">
        <v>2019</v>
      </c>
      <c r="M392" s="112">
        <f>Table16[[#This Row],[General  Fund]]+Table16[[#This Row],[All Other Governmental Funds]]</f>
        <v>2126338</v>
      </c>
    </row>
    <row r="393" spans="1:13">
      <c r="A393" s="109">
        <v>146</v>
      </c>
      <c r="B393" s="109" t="s">
        <v>207</v>
      </c>
      <c r="C393" s="110" t="s">
        <v>262</v>
      </c>
      <c r="D393" s="111" t="s">
        <v>46</v>
      </c>
      <c r="E393" s="112">
        <v>850000</v>
      </c>
      <c r="F393" s="112">
        <v>2009372</v>
      </c>
      <c r="G393" s="112">
        <v>1575679</v>
      </c>
      <c r="H393" s="112">
        <v>2538037</v>
      </c>
      <c r="I393" s="112">
        <v>787314</v>
      </c>
      <c r="J393" s="112">
        <v>1476721</v>
      </c>
      <c r="K393" s="109" t="s">
        <v>37</v>
      </c>
      <c r="L393" s="109">
        <v>2019</v>
      </c>
      <c r="M393" s="112">
        <f>Table16[[#This Row],[General  Fund]]+Table16[[#This Row],[All Other Governmental Funds]]</f>
        <v>3585051</v>
      </c>
    </row>
    <row r="394" spans="1:13">
      <c r="A394" s="109">
        <v>147</v>
      </c>
      <c r="B394" s="109" t="s">
        <v>206</v>
      </c>
      <c r="C394" s="110" t="s">
        <v>263</v>
      </c>
      <c r="D394" s="111" t="s">
        <v>46</v>
      </c>
      <c r="E394" s="112">
        <v>3557458</v>
      </c>
      <c r="F394" s="112">
        <v>3524077</v>
      </c>
      <c r="G394" s="112">
        <v>7040763</v>
      </c>
      <c r="H394" s="112"/>
      <c r="I394" s="112"/>
      <c r="J394" s="112"/>
      <c r="K394" s="109" t="s">
        <v>37</v>
      </c>
      <c r="L394" s="109">
        <v>2019</v>
      </c>
      <c r="M394" s="112">
        <f>Table16[[#This Row],[General  Fund]]+Table16[[#This Row],[All Other Governmental Funds]]</f>
        <v>10564840</v>
      </c>
    </row>
    <row r="395" spans="1:13">
      <c r="A395" s="109">
        <v>148</v>
      </c>
      <c r="B395" s="109" t="s">
        <v>396</v>
      </c>
      <c r="C395" s="110" t="s">
        <v>436</v>
      </c>
      <c r="D395" s="111" t="s">
        <v>46</v>
      </c>
      <c r="E395" s="112"/>
      <c r="F395" s="112"/>
      <c r="G395" s="112"/>
      <c r="H395" s="112"/>
      <c r="I395" s="112"/>
      <c r="J395" s="112"/>
      <c r="K395" s="109" t="s">
        <v>37</v>
      </c>
      <c r="L395" s="109">
        <v>2019</v>
      </c>
      <c r="M395" s="112">
        <f>Table16[[#This Row],[General  Fund]]+Table16[[#This Row],[All Other Governmental Funds]]</f>
        <v>0</v>
      </c>
    </row>
    <row r="396" spans="1:13">
      <c r="A396" s="109">
        <v>149</v>
      </c>
      <c r="B396" s="109" t="s">
        <v>264</v>
      </c>
      <c r="C396" s="110">
        <v>676</v>
      </c>
      <c r="D396" s="111" t="s">
        <v>437</v>
      </c>
      <c r="E396" s="112">
        <v>2715000</v>
      </c>
      <c r="F396" s="112">
        <v>2690223</v>
      </c>
      <c r="G396" s="112">
        <v>6152582</v>
      </c>
      <c r="H396" s="112">
        <v>1883811</v>
      </c>
      <c r="I396" s="112"/>
      <c r="J396" s="112"/>
      <c r="K396" s="109" t="s">
        <v>37</v>
      </c>
      <c r="L396" s="109">
        <v>2019</v>
      </c>
      <c r="M396" s="112">
        <f>Table16[[#This Row],[General  Fund]]+Table16[[#This Row],[All Other Governmental Funds]]</f>
        <v>8842805</v>
      </c>
    </row>
    <row r="397" spans="1:13">
      <c r="A397" s="109">
        <v>150</v>
      </c>
      <c r="B397" s="109" t="s">
        <v>265</v>
      </c>
      <c r="C397" s="111">
        <v>673</v>
      </c>
      <c r="D397" s="111" t="s">
        <v>437</v>
      </c>
      <c r="E397" s="112">
        <v>26100</v>
      </c>
      <c r="F397" s="112">
        <v>331541</v>
      </c>
      <c r="G397" s="112">
        <v>5501</v>
      </c>
      <c r="H397" s="112">
        <v>126624</v>
      </c>
      <c r="I397" s="112"/>
      <c r="J397" s="112">
        <v>45103</v>
      </c>
      <c r="K397" s="109" t="s">
        <v>37</v>
      </c>
      <c r="L397" s="109">
        <v>2019</v>
      </c>
      <c r="M397" s="112">
        <f>Table16[[#This Row],[General  Fund]]+Table16[[#This Row],[All Other Governmental Funds]]</f>
        <v>337042</v>
      </c>
    </row>
    <row r="398" spans="1:13">
      <c r="A398" s="109">
        <v>151</v>
      </c>
      <c r="B398" s="109" t="s">
        <v>266</v>
      </c>
      <c r="C398" s="111">
        <v>674</v>
      </c>
      <c r="D398" s="111" t="s">
        <v>437</v>
      </c>
      <c r="E398" s="112">
        <v>2996900</v>
      </c>
      <c r="F398" s="112">
        <v>2670153</v>
      </c>
      <c r="G398" s="112">
        <v>1499747</v>
      </c>
      <c r="H398" s="112">
        <v>0</v>
      </c>
      <c r="I398" s="112">
        <v>0</v>
      </c>
      <c r="J398" s="112"/>
      <c r="K398" s="109" t="s">
        <v>37</v>
      </c>
      <c r="L398" s="109">
        <v>2019</v>
      </c>
      <c r="M398" s="112">
        <f>Table16[[#This Row],[General  Fund]]+Table16[[#This Row],[All Other Governmental Funds]]</f>
        <v>4169900</v>
      </c>
    </row>
    <row r="399" spans="1:13">
      <c r="A399" s="109">
        <v>152</v>
      </c>
      <c r="B399" s="109" t="s">
        <v>267</v>
      </c>
      <c r="C399" s="111">
        <v>687</v>
      </c>
      <c r="D399" s="111" t="s">
        <v>437</v>
      </c>
      <c r="E399" s="112">
        <v>5300</v>
      </c>
      <c r="F399" s="112">
        <v>7145</v>
      </c>
      <c r="G399" s="112">
        <v>0</v>
      </c>
      <c r="H399" s="112">
        <v>26750</v>
      </c>
      <c r="I399" s="112">
        <v>0</v>
      </c>
      <c r="J399" s="112"/>
      <c r="K399" s="109" t="s">
        <v>37</v>
      </c>
      <c r="L399" s="109">
        <v>2019</v>
      </c>
      <c r="M399" s="112">
        <f>Table16[[#This Row],[General  Fund]]+Table16[[#This Row],[All Other Governmental Funds]]</f>
        <v>7145</v>
      </c>
    </row>
    <row r="400" spans="1:13">
      <c r="A400" s="109">
        <v>153</v>
      </c>
      <c r="B400" s="109" t="s">
        <v>268</v>
      </c>
      <c r="C400" s="110" t="s">
        <v>269</v>
      </c>
      <c r="D400" s="111" t="s">
        <v>437</v>
      </c>
      <c r="E400" s="112">
        <v>267300</v>
      </c>
      <c r="F400" s="112">
        <v>94334</v>
      </c>
      <c r="G400" s="112">
        <v>1246655</v>
      </c>
      <c r="H400" s="112">
        <v>398778</v>
      </c>
      <c r="I400" s="112"/>
      <c r="J400" s="112">
        <v>2770868</v>
      </c>
      <c r="K400" s="109" t="s">
        <v>37</v>
      </c>
      <c r="L400" s="109">
        <v>2019</v>
      </c>
      <c r="M400" s="112">
        <f>Table16[[#This Row],[General  Fund]]+Table16[[#This Row],[All Other Governmental Funds]]</f>
        <v>1340989</v>
      </c>
    </row>
    <row r="401" spans="1:13">
      <c r="A401" s="109">
        <v>154</v>
      </c>
      <c r="B401" s="109" t="s">
        <v>202</v>
      </c>
      <c r="C401" s="110" t="s">
        <v>270</v>
      </c>
      <c r="D401" s="111" t="s">
        <v>397</v>
      </c>
      <c r="E401" s="112"/>
      <c r="F401" s="112">
        <v>0</v>
      </c>
      <c r="G401" s="112">
        <v>22246362</v>
      </c>
      <c r="H401" s="112"/>
      <c r="I401" s="112"/>
      <c r="J401" s="112"/>
      <c r="K401" s="109" t="s">
        <v>37</v>
      </c>
      <c r="L401" s="109">
        <v>2019</v>
      </c>
      <c r="M401" s="112">
        <f>Table16[[#This Row],[General  Fund]]+Table16[[#This Row],[All Other Governmental Funds]]</f>
        <v>22246362</v>
      </c>
    </row>
    <row r="402" spans="1:13">
      <c r="A402" s="109">
        <v>155</v>
      </c>
      <c r="B402" s="109" t="s">
        <v>200</v>
      </c>
      <c r="C402" s="111">
        <v>699</v>
      </c>
      <c r="D402" s="111" t="s">
        <v>397</v>
      </c>
      <c r="E402" s="112">
        <v>18603000</v>
      </c>
      <c r="F402" s="112">
        <v>19018039</v>
      </c>
      <c r="G402" s="112">
        <v>50473350</v>
      </c>
      <c r="H402" s="112">
        <v>0</v>
      </c>
      <c r="I402" s="112">
        <v>500000</v>
      </c>
      <c r="J402" s="112"/>
      <c r="K402" s="109" t="s">
        <v>37</v>
      </c>
      <c r="L402" s="109">
        <v>2019</v>
      </c>
      <c r="M402" s="112">
        <f>Table16[[#This Row],[General  Fund]]+Table16[[#This Row],[All Other Governmental Funds]]</f>
        <v>69491389</v>
      </c>
    </row>
    <row r="403" spans="1:13">
      <c r="A403" s="109">
        <v>201</v>
      </c>
      <c r="B403" s="109" t="s">
        <v>199</v>
      </c>
      <c r="C403" s="110" t="s">
        <v>273</v>
      </c>
      <c r="D403" s="111" t="s">
        <v>50</v>
      </c>
      <c r="E403" s="112">
        <v>1080369</v>
      </c>
      <c r="F403" s="112">
        <v>964094</v>
      </c>
      <c r="G403" s="112"/>
      <c r="H403" s="112"/>
      <c r="I403" s="112"/>
      <c r="J403" s="112"/>
      <c r="K403" s="109" t="s">
        <v>163</v>
      </c>
      <c r="L403" s="109">
        <v>2019</v>
      </c>
      <c r="M403" s="112">
        <f>Table16[[#This Row],[General  Fund]]+Table16[[#This Row],[All Other Governmental Funds]]</f>
        <v>964094</v>
      </c>
    </row>
    <row r="404" spans="1:13">
      <c r="A404" s="109">
        <v>202</v>
      </c>
      <c r="B404" s="109" t="s">
        <v>198</v>
      </c>
      <c r="C404" s="110" t="s">
        <v>274</v>
      </c>
      <c r="D404" s="111" t="s">
        <v>50</v>
      </c>
      <c r="E404" s="112">
        <v>1905916</v>
      </c>
      <c r="F404" s="112">
        <v>1661179</v>
      </c>
      <c r="G404" s="112"/>
      <c r="H404" s="112"/>
      <c r="I404" s="112"/>
      <c r="J404" s="112"/>
      <c r="K404" s="109" t="s">
        <v>163</v>
      </c>
      <c r="L404" s="109">
        <v>2019</v>
      </c>
      <c r="M404" s="112">
        <f>Table16[[#This Row],[General  Fund]]+Table16[[#This Row],[All Other Governmental Funds]]</f>
        <v>1661179</v>
      </c>
    </row>
    <row r="405" spans="1:13">
      <c r="A405" s="109">
        <v>203</v>
      </c>
      <c r="B405" s="109" t="s">
        <v>154</v>
      </c>
      <c r="C405" s="110" t="s">
        <v>440</v>
      </c>
      <c r="D405" s="111" t="s">
        <v>50</v>
      </c>
      <c r="E405" s="112">
        <v>1270267</v>
      </c>
      <c r="F405" s="112">
        <v>1194551</v>
      </c>
      <c r="G405" s="112"/>
      <c r="H405" s="112"/>
      <c r="I405" s="112"/>
      <c r="J405" s="112"/>
      <c r="K405" s="109" t="s">
        <v>163</v>
      </c>
      <c r="L405" s="109">
        <v>2019</v>
      </c>
      <c r="M405" s="112">
        <f>Table16[[#This Row],[General  Fund]]+Table16[[#This Row],[All Other Governmental Funds]]</f>
        <v>1194551</v>
      </c>
    </row>
    <row r="406" spans="1:13">
      <c r="A406" s="109">
        <v>204</v>
      </c>
      <c r="B406" s="109" t="s">
        <v>155</v>
      </c>
      <c r="C406" s="110" t="s">
        <v>282</v>
      </c>
      <c r="D406" s="111" t="s">
        <v>50</v>
      </c>
      <c r="E406" s="112">
        <v>2530064</v>
      </c>
      <c r="F406" s="112">
        <v>2289963</v>
      </c>
      <c r="G406" s="112">
        <v>90565</v>
      </c>
      <c r="H406" s="112"/>
      <c r="I406" s="112"/>
      <c r="J406" s="112"/>
      <c r="K406" s="109" t="s">
        <v>163</v>
      </c>
      <c r="L406" s="109">
        <v>2019</v>
      </c>
      <c r="M406" s="112">
        <f>Table16[[#This Row],[General  Fund]]+Table16[[#This Row],[All Other Governmental Funds]]</f>
        <v>2380528</v>
      </c>
    </row>
    <row r="407" spans="1:13">
      <c r="A407" s="109">
        <v>205</v>
      </c>
      <c r="B407" s="109" t="s">
        <v>197</v>
      </c>
      <c r="C407" s="110" t="s">
        <v>283</v>
      </c>
      <c r="D407" s="111" t="s">
        <v>50</v>
      </c>
      <c r="E407" s="112">
        <v>1600813</v>
      </c>
      <c r="F407" s="112">
        <v>1394707</v>
      </c>
      <c r="G407" s="112"/>
      <c r="H407" s="112"/>
      <c r="I407" s="112"/>
      <c r="J407" s="112"/>
      <c r="K407" s="109" t="s">
        <v>163</v>
      </c>
      <c r="L407" s="109">
        <v>2019</v>
      </c>
      <c r="M407" s="112">
        <f>Table16[[#This Row],[General  Fund]]+Table16[[#This Row],[All Other Governmental Funds]]</f>
        <v>1394707</v>
      </c>
    </row>
    <row r="408" spans="1:13">
      <c r="A408" s="109">
        <v>206</v>
      </c>
      <c r="B408" s="109" t="s">
        <v>284</v>
      </c>
      <c r="C408" s="110" t="s">
        <v>285</v>
      </c>
      <c r="D408" s="111" t="s">
        <v>50</v>
      </c>
      <c r="E408" s="112">
        <v>2208892</v>
      </c>
      <c r="F408" s="112">
        <v>2033112</v>
      </c>
      <c r="G408" s="112"/>
      <c r="H408" s="112">
        <v>502445</v>
      </c>
      <c r="I408" s="112"/>
      <c r="J408" s="112"/>
      <c r="K408" s="109" t="s">
        <v>163</v>
      </c>
      <c r="L408" s="109">
        <v>2019</v>
      </c>
      <c r="M408" s="112">
        <f>Table16[[#This Row],[General  Fund]]+Table16[[#This Row],[All Other Governmental Funds]]</f>
        <v>2033112</v>
      </c>
    </row>
    <row r="409" spans="1:13">
      <c r="A409" s="109">
        <v>207</v>
      </c>
      <c r="B409" s="109" t="s">
        <v>156</v>
      </c>
      <c r="C409" s="110" t="s">
        <v>441</v>
      </c>
      <c r="D409" s="111" t="s">
        <v>50</v>
      </c>
      <c r="E409" s="112">
        <v>335023</v>
      </c>
      <c r="F409" s="112">
        <v>335023</v>
      </c>
      <c r="G409" s="112"/>
      <c r="H409" s="112"/>
      <c r="I409" s="112"/>
      <c r="J409" s="112"/>
      <c r="K409" s="109" t="s">
        <v>163</v>
      </c>
      <c r="L409" s="109">
        <v>2019</v>
      </c>
      <c r="M409" s="112">
        <f>Table16[[#This Row],[General  Fund]]+Table16[[#This Row],[All Other Governmental Funds]]</f>
        <v>335023</v>
      </c>
    </row>
    <row r="410" spans="1:13">
      <c r="A410" s="109">
        <v>208</v>
      </c>
      <c r="B410" s="109" t="s">
        <v>272</v>
      </c>
      <c r="C410" s="110" t="s">
        <v>442</v>
      </c>
      <c r="D410" s="111" t="s">
        <v>50</v>
      </c>
      <c r="E410" s="112">
        <v>13331295</v>
      </c>
      <c r="F410" s="112">
        <v>12158581</v>
      </c>
      <c r="G410" s="112"/>
      <c r="H410" s="112"/>
      <c r="I410" s="112"/>
      <c r="J410" s="112"/>
      <c r="K410" s="109" t="s">
        <v>163</v>
      </c>
      <c r="L410" s="109">
        <v>2019</v>
      </c>
      <c r="M410" s="112">
        <f>Table16[[#This Row],[General  Fund]]+Table16[[#This Row],[All Other Governmental Funds]]</f>
        <v>12158581</v>
      </c>
    </row>
    <row r="411" spans="1:13">
      <c r="A411" s="109">
        <v>209</v>
      </c>
      <c r="B411" s="109" t="s">
        <v>275</v>
      </c>
      <c r="C411" s="110" t="s">
        <v>443</v>
      </c>
      <c r="D411" s="111" t="s">
        <v>50</v>
      </c>
      <c r="E411" s="112">
        <v>107500</v>
      </c>
      <c r="F411" s="112">
        <v>82126</v>
      </c>
      <c r="G411" s="112"/>
      <c r="H411" s="112"/>
      <c r="I411" s="112"/>
      <c r="J411" s="112"/>
      <c r="K411" s="109" t="s">
        <v>163</v>
      </c>
      <c r="L411" s="109">
        <v>2019</v>
      </c>
      <c r="M411" s="112">
        <f>Table16[[#This Row],[General  Fund]]+Table16[[#This Row],[All Other Governmental Funds]]</f>
        <v>82126</v>
      </c>
    </row>
    <row r="412" spans="1:13">
      <c r="A412" s="109">
        <v>210</v>
      </c>
      <c r="B412" s="109" t="s">
        <v>196</v>
      </c>
      <c r="C412" s="110" t="s">
        <v>271</v>
      </c>
      <c r="D412" s="111" t="s">
        <v>50</v>
      </c>
      <c r="E412" s="112">
        <v>11016111</v>
      </c>
      <c r="F412" s="112">
        <v>9912174</v>
      </c>
      <c r="G412" s="112">
        <v>1379197</v>
      </c>
      <c r="H412" s="112"/>
      <c r="I412" s="112">
        <v>27729786</v>
      </c>
      <c r="J412" s="112"/>
      <c r="K412" s="109" t="s">
        <v>163</v>
      </c>
      <c r="L412" s="109">
        <v>2019</v>
      </c>
      <c r="M412" s="112">
        <f>Table16[[#This Row],[General  Fund]]+Table16[[#This Row],[All Other Governmental Funds]]</f>
        <v>11291371</v>
      </c>
    </row>
    <row r="413" spans="1:13">
      <c r="A413" s="109">
        <v>211</v>
      </c>
      <c r="B413" s="109" t="s">
        <v>444</v>
      </c>
      <c r="C413" s="110" t="s">
        <v>445</v>
      </c>
      <c r="D413" s="111" t="s">
        <v>153</v>
      </c>
      <c r="E413" s="112"/>
      <c r="F413" s="112"/>
      <c r="G413" s="112"/>
      <c r="H413" s="112"/>
      <c r="I413" s="112"/>
      <c r="J413" s="112"/>
      <c r="K413" s="109" t="s">
        <v>163</v>
      </c>
      <c r="L413" s="109">
        <v>2019</v>
      </c>
      <c r="M413" s="112">
        <f>Table16[[#This Row],[General  Fund]]+Table16[[#This Row],[All Other Governmental Funds]]</f>
        <v>0</v>
      </c>
    </row>
    <row r="414" spans="1:13">
      <c r="A414" s="109">
        <v>212</v>
      </c>
      <c r="B414" s="109" t="s">
        <v>288</v>
      </c>
      <c r="C414" s="110" t="s">
        <v>289</v>
      </c>
      <c r="D414" s="111" t="s">
        <v>153</v>
      </c>
      <c r="E414" s="112">
        <v>16635168</v>
      </c>
      <c r="F414" s="112">
        <v>14562253</v>
      </c>
      <c r="G414" s="112">
        <v>4702385</v>
      </c>
      <c r="H414" s="112"/>
      <c r="I414" s="112"/>
      <c r="J414" s="112"/>
      <c r="K414" s="109" t="s">
        <v>163</v>
      </c>
      <c r="L414" s="109">
        <v>2019</v>
      </c>
      <c r="M414" s="112">
        <f>Table16[[#This Row],[General  Fund]]+Table16[[#This Row],[All Other Governmental Funds]]</f>
        <v>19264638</v>
      </c>
    </row>
    <row r="415" spans="1:13">
      <c r="A415" s="109">
        <v>213</v>
      </c>
      <c r="B415" s="109" t="s">
        <v>290</v>
      </c>
      <c r="C415" s="110" t="s">
        <v>291</v>
      </c>
      <c r="D415" s="111" t="s">
        <v>153</v>
      </c>
      <c r="E415" s="112">
        <v>3233900</v>
      </c>
      <c r="F415" s="112">
        <v>3007243</v>
      </c>
      <c r="G415" s="112">
        <v>134749</v>
      </c>
      <c r="H415" s="112"/>
      <c r="I415" s="112"/>
      <c r="J415" s="112"/>
      <c r="K415" s="109" t="s">
        <v>163</v>
      </c>
      <c r="L415" s="109">
        <v>2019</v>
      </c>
      <c r="M415" s="112">
        <f>Table16[[#This Row],[General  Fund]]+Table16[[#This Row],[All Other Governmental Funds]]</f>
        <v>3141992</v>
      </c>
    </row>
    <row r="416" spans="1:13">
      <c r="A416" s="109">
        <v>214</v>
      </c>
      <c r="B416" s="109" t="s">
        <v>292</v>
      </c>
      <c r="C416" s="110" t="s">
        <v>293</v>
      </c>
      <c r="D416" s="111" t="s">
        <v>153</v>
      </c>
      <c r="E416" s="112"/>
      <c r="F416" s="112"/>
      <c r="G416" s="112">
        <v>9746077</v>
      </c>
      <c r="H416" s="112"/>
      <c r="I416" s="112"/>
      <c r="J416" s="112"/>
      <c r="K416" s="109" t="s">
        <v>163</v>
      </c>
      <c r="L416" s="109">
        <v>2019</v>
      </c>
      <c r="M416" s="112">
        <f>Table16[[#This Row],[General  Fund]]+Table16[[#This Row],[All Other Governmental Funds]]</f>
        <v>9746077</v>
      </c>
    </row>
    <row r="417" spans="1:13">
      <c r="A417" s="109">
        <v>215</v>
      </c>
      <c r="B417" s="109" t="s">
        <v>446</v>
      </c>
      <c r="C417" s="110" t="s">
        <v>447</v>
      </c>
      <c r="D417" s="111" t="s">
        <v>153</v>
      </c>
      <c r="E417" s="112"/>
      <c r="F417" s="112"/>
      <c r="G417" s="112"/>
      <c r="H417" s="112"/>
      <c r="I417" s="112"/>
      <c r="J417" s="112"/>
      <c r="K417" s="109" t="s">
        <v>163</v>
      </c>
      <c r="L417" s="109">
        <v>2019</v>
      </c>
      <c r="M417" s="112">
        <f>Table16[[#This Row],[General  Fund]]+Table16[[#This Row],[All Other Governmental Funds]]</f>
        <v>0</v>
      </c>
    </row>
    <row r="418" spans="1:13">
      <c r="A418" s="109">
        <v>216</v>
      </c>
      <c r="B418" s="109" t="s">
        <v>294</v>
      </c>
      <c r="C418" s="110" t="s">
        <v>295</v>
      </c>
      <c r="D418" s="111" t="s">
        <v>153</v>
      </c>
      <c r="E418" s="112">
        <v>21500</v>
      </c>
      <c r="F418" s="112">
        <v>21061</v>
      </c>
      <c r="G418" s="112"/>
      <c r="H418" s="112"/>
      <c r="I418" s="112"/>
      <c r="J418" s="112"/>
      <c r="K418" s="109" t="s">
        <v>163</v>
      </c>
      <c r="L418" s="109">
        <v>2019</v>
      </c>
      <c r="M418" s="112">
        <f>Table16[[#This Row],[General  Fund]]+Table16[[#This Row],[All Other Governmental Funds]]</f>
        <v>21061</v>
      </c>
    </row>
    <row r="419" spans="1:13">
      <c r="A419" s="109">
        <v>217</v>
      </c>
      <c r="B419" s="109" t="s">
        <v>276</v>
      </c>
      <c r="C419" s="110" t="s">
        <v>448</v>
      </c>
      <c r="D419" s="111" t="s">
        <v>153</v>
      </c>
      <c r="E419" s="112">
        <v>1533903</v>
      </c>
      <c r="F419" s="112">
        <v>1430769</v>
      </c>
      <c r="G419" s="112"/>
      <c r="H419" s="112"/>
      <c r="I419" s="112"/>
      <c r="J419" s="112"/>
      <c r="K419" s="109" t="s">
        <v>163</v>
      </c>
      <c r="L419" s="109">
        <v>2019</v>
      </c>
      <c r="M419" s="112">
        <f>Table16[[#This Row],[General  Fund]]+Table16[[#This Row],[All Other Governmental Funds]]</f>
        <v>1430769</v>
      </c>
    </row>
    <row r="420" spans="1:13">
      <c r="A420" s="109">
        <v>218</v>
      </c>
      <c r="B420" s="109" t="s">
        <v>277</v>
      </c>
      <c r="C420" s="110" t="s">
        <v>449</v>
      </c>
      <c r="D420" s="111" t="s">
        <v>153</v>
      </c>
      <c r="E420" s="112">
        <v>41951</v>
      </c>
      <c r="F420" s="112">
        <v>41951</v>
      </c>
      <c r="G420" s="112"/>
      <c r="H420" s="112"/>
      <c r="I420" s="112"/>
      <c r="J420" s="112"/>
      <c r="K420" s="109" t="s">
        <v>163</v>
      </c>
      <c r="L420" s="109">
        <v>2019</v>
      </c>
      <c r="M420" s="112">
        <f>Table16[[#This Row],[General  Fund]]+Table16[[#This Row],[All Other Governmental Funds]]</f>
        <v>41951</v>
      </c>
    </row>
    <row r="421" spans="1:13">
      <c r="A421" s="109">
        <v>219</v>
      </c>
      <c r="B421" s="109" t="s">
        <v>278</v>
      </c>
      <c r="C421" s="110" t="s">
        <v>450</v>
      </c>
      <c r="D421" s="111" t="s">
        <v>153</v>
      </c>
      <c r="E421" s="112">
        <v>4834688</v>
      </c>
      <c r="F421" s="112">
        <v>4762488</v>
      </c>
      <c r="G421" s="112">
        <v>3868654</v>
      </c>
      <c r="H421" s="112"/>
      <c r="I421" s="112"/>
      <c r="J421" s="112"/>
      <c r="K421" s="109" t="s">
        <v>163</v>
      </c>
      <c r="L421" s="109">
        <v>2019</v>
      </c>
      <c r="M421" s="112">
        <f>Table16[[#This Row],[General  Fund]]+Table16[[#This Row],[All Other Governmental Funds]]</f>
        <v>8631142</v>
      </c>
    </row>
    <row r="422" spans="1:13">
      <c r="A422" s="109">
        <v>220</v>
      </c>
      <c r="B422" s="109" t="s">
        <v>451</v>
      </c>
      <c r="C422" s="110" t="s">
        <v>452</v>
      </c>
      <c r="D422" s="111" t="s">
        <v>153</v>
      </c>
      <c r="E422" s="112"/>
      <c r="F422" s="112"/>
      <c r="G422" s="112"/>
      <c r="H422" s="112"/>
      <c r="I422" s="112"/>
      <c r="J422" s="112"/>
      <c r="K422" s="109" t="s">
        <v>163</v>
      </c>
      <c r="L422" s="109">
        <v>2019</v>
      </c>
      <c r="M422" s="112">
        <f>Table16[[#This Row],[General  Fund]]+Table16[[#This Row],[All Other Governmental Funds]]</f>
        <v>0</v>
      </c>
    </row>
    <row r="423" spans="1:13">
      <c r="A423" s="109">
        <v>221</v>
      </c>
      <c r="B423" s="109" t="s">
        <v>453</v>
      </c>
      <c r="C423" s="110" t="s">
        <v>454</v>
      </c>
      <c r="D423" s="111" t="s">
        <v>153</v>
      </c>
      <c r="E423" s="112"/>
      <c r="F423" s="112"/>
      <c r="G423" s="112"/>
      <c r="H423" s="112"/>
      <c r="I423" s="112"/>
      <c r="J423" s="112"/>
      <c r="K423" s="109" t="s">
        <v>163</v>
      </c>
      <c r="L423" s="109">
        <v>2019</v>
      </c>
      <c r="M423" s="112">
        <f>Table16[[#This Row],[General  Fund]]+Table16[[#This Row],[All Other Governmental Funds]]</f>
        <v>0</v>
      </c>
    </row>
    <row r="424" spans="1:13">
      <c r="A424" s="109">
        <v>222</v>
      </c>
      <c r="B424" s="109" t="s">
        <v>286</v>
      </c>
      <c r="C424" s="110" t="s">
        <v>287</v>
      </c>
      <c r="D424" s="111" t="s">
        <v>153</v>
      </c>
      <c r="E424" s="112"/>
      <c r="F424" s="112"/>
      <c r="G424" s="112"/>
      <c r="H424" s="112"/>
      <c r="I424" s="112"/>
      <c r="J424" s="112"/>
      <c r="K424" s="109" t="s">
        <v>163</v>
      </c>
      <c r="L424" s="109">
        <v>2019</v>
      </c>
      <c r="M424" s="112">
        <f>Table16[[#This Row],[General  Fund]]+Table16[[#This Row],[All Other Governmental Funds]]</f>
        <v>0</v>
      </c>
    </row>
    <row r="425" spans="1:13">
      <c r="A425" s="109">
        <v>223</v>
      </c>
      <c r="B425" s="109" t="s">
        <v>297</v>
      </c>
      <c r="C425" s="110" t="s">
        <v>298</v>
      </c>
      <c r="D425" s="111" t="s">
        <v>219</v>
      </c>
      <c r="E425" s="112">
        <v>20863876</v>
      </c>
      <c r="F425" s="112">
        <v>20779702</v>
      </c>
      <c r="G425" s="112">
        <v>11058033</v>
      </c>
      <c r="H425" s="112"/>
      <c r="I425" s="112"/>
      <c r="J425" s="112"/>
      <c r="K425" s="109" t="s">
        <v>163</v>
      </c>
      <c r="L425" s="109">
        <v>2019</v>
      </c>
      <c r="M425" s="112">
        <f>Table16[[#This Row],[General  Fund]]+Table16[[#This Row],[All Other Governmental Funds]]</f>
        <v>31837735</v>
      </c>
    </row>
    <row r="426" spans="1:13">
      <c r="A426" s="109">
        <v>224</v>
      </c>
      <c r="B426" s="109" t="s">
        <v>158</v>
      </c>
      <c r="C426" s="110" t="s">
        <v>195</v>
      </c>
      <c r="D426" s="111" t="s">
        <v>219</v>
      </c>
      <c r="E426" s="112"/>
      <c r="F426" s="112"/>
      <c r="G426" s="112">
        <v>295734</v>
      </c>
      <c r="H426" s="112"/>
      <c r="I426" s="112"/>
      <c r="J426" s="112"/>
      <c r="K426" s="109" t="s">
        <v>163</v>
      </c>
      <c r="L426" s="109">
        <v>2019</v>
      </c>
      <c r="M426" s="112">
        <f>Table16[[#This Row],[General  Fund]]+Table16[[#This Row],[All Other Governmental Funds]]</f>
        <v>295734</v>
      </c>
    </row>
    <row r="427" spans="1:13">
      <c r="A427" s="109">
        <v>225</v>
      </c>
      <c r="B427" s="109" t="s">
        <v>194</v>
      </c>
      <c r="C427" s="110" t="s">
        <v>455</v>
      </c>
      <c r="D427" s="111" t="s">
        <v>219</v>
      </c>
      <c r="E427" s="112"/>
      <c r="F427" s="112"/>
      <c r="G427" s="112"/>
      <c r="H427" s="112"/>
      <c r="I427" s="112"/>
      <c r="J427" s="112"/>
      <c r="K427" s="109" t="s">
        <v>163</v>
      </c>
      <c r="L427" s="109">
        <v>2019</v>
      </c>
      <c r="M427" s="112">
        <f>Table16[[#This Row],[General  Fund]]+Table16[[#This Row],[All Other Governmental Funds]]</f>
        <v>0</v>
      </c>
    </row>
    <row r="428" spans="1:13">
      <c r="A428" s="109">
        <v>226</v>
      </c>
      <c r="B428" s="109" t="s">
        <v>193</v>
      </c>
      <c r="C428" s="110" t="s">
        <v>456</v>
      </c>
      <c r="D428" s="111" t="s">
        <v>219</v>
      </c>
      <c r="E428" s="112">
        <v>5348669</v>
      </c>
      <c r="F428" s="112">
        <v>5231107</v>
      </c>
      <c r="G428" s="112">
        <v>8645284</v>
      </c>
      <c r="H428" s="112"/>
      <c r="I428" s="112"/>
      <c r="J428" s="112"/>
      <c r="K428" s="109" t="s">
        <v>163</v>
      </c>
      <c r="L428" s="109">
        <v>2019</v>
      </c>
      <c r="M428" s="112">
        <f>Table16[[#This Row],[General  Fund]]+Table16[[#This Row],[All Other Governmental Funds]]</f>
        <v>13876391</v>
      </c>
    </row>
    <row r="429" spans="1:13">
      <c r="A429" s="109">
        <v>227</v>
      </c>
      <c r="B429" s="109" t="s">
        <v>191</v>
      </c>
      <c r="C429" s="110" t="s">
        <v>192</v>
      </c>
      <c r="D429" s="111" t="s">
        <v>219</v>
      </c>
      <c r="E429" s="112">
        <v>38870038</v>
      </c>
      <c r="F429" s="112">
        <v>36583938</v>
      </c>
      <c r="G429" s="112">
        <v>2574081</v>
      </c>
      <c r="H429" s="112"/>
      <c r="I429" s="112"/>
      <c r="J429" s="112"/>
      <c r="K429" s="109" t="s">
        <v>163</v>
      </c>
      <c r="L429" s="109">
        <v>2019</v>
      </c>
      <c r="M429" s="112">
        <f>Table16[[#This Row],[General  Fund]]+Table16[[#This Row],[All Other Governmental Funds]]</f>
        <v>39158019</v>
      </c>
    </row>
    <row r="430" spans="1:13">
      <c r="A430" s="109">
        <v>228</v>
      </c>
      <c r="B430" s="109" t="s">
        <v>189</v>
      </c>
      <c r="C430" s="110" t="s">
        <v>190</v>
      </c>
      <c r="D430" s="111" t="s">
        <v>219</v>
      </c>
      <c r="E430" s="112"/>
      <c r="F430" s="112"/>
      <c r="G430" s="112"/>
      <c r="H430" s="112"/>
      <c r="I430" s="112"/>
      <c r="J430" s="112"/>
      <c r="K430" s="109" t="s">
        <v>163</v>
      </c>
      <c r="L430" s="109">
        <v>2019</v>
      </c>
      <c r="M430" s="112">
        <f>Table16[[#This Row],[General  Fund]]+Table16[[#This Row],[All Other Governmental Funds]]</f>
        <v>0</v>
      </c>
    </row>
    <row r="431" spans="1:13">
      <c r="A431" s="109">
        <v>229</v>
      </c>
      <c r="B431" s="109" t="s">
        <v>188</v>
      </c>
      <c r="C431" s="110" t="s">
        <v>296</v>
      </c>
      <c r="D431" s="111" t="s">
        <v>219</v>
      </c>
      <c r="E431" s="112"/>
      <c r="F431" s="112"/>
      <c r="G431" s="112">
        <v>419872</v>
      </c>
      <c r="H431" s="112"/>
      <c r="I431" s="112"/>
      <c r="J431" s="112"/>
      <c r="K431" s="109" t="s">
        <v>163</v>
      </c>
      <c r="L431" s="109">
        <v>2019</v>
      </c>
      <c r="M431" s="112">
        <f>Table16[[#This Row],[General  Fund]]+Table16[[#This Row],[All Other Governmental Funds]]</f>
        <v>419872</v>
      </c>
    </row>
    <row r="432" spans="1:13">
      <c r="A432" s="109">
        <v>230</v>
      </c>
      <c r="B432" s="109" t="s">
        <v>299</v>
      </c>
      <c r="C432" s="110" t="s">
        <v>300</v>
      </c>
      <c r="D432" s="130" t="s">
        <v>399</v>
      </c>
      <c r="E432" s="112"/>
      <c r="F432" s="112"/>
      <c r="G432" s="112"/>
      <c r="H432" s="112"/>
      <c r="I432" s="112"/>
      <c r="J432" s="112"/>
      <c r="K432" s="109" t="s">
        <v>163</v>
      </c>
      <c r="L432" s="109">
        <v>2019</v>
      </c>
      <c r="M432" s="112">
        <f>Table16[[#This Row],[General  Fund]]+Table16[[#This Row],[All Other Governmental Funds]]</f>
        <v>0</v>
      </c>
    </row>
    <row r="433" spans="1:13">
      <c r="A433" s="109">
        <v>231</v>
      </c>
      <c r="B433" s="109" t="s">
        <v>301</v>
      </c>
      <c r="C433" s="110" t="s">
        <v>302</v>
      </c>
      <c r="D433" s="111" t="s">
        <v>399</v>
      </c>
      <c r="E433" s="112"/>
      <c r="F433" s="112"/>
      <c r="G433" s="112"/>
      <c r="H433" s="112"/>
      <c r="I433" s="112"/>
      <c r="J433" s="112">
        <v>69462151</v>
      </c>
      <c r="K433" s="109" t="s">
        <v>163</v>
      </c>
      <c r="L433" s="109">
        <v>2019</v>
      </c>
      <c r="M433" s="112">
        <f>Table16[[#This Row],[General  Fund]]+Table16[[#This Row],[All Other Governmental Funds]]</f>
        <v>0</v>
      </c>
    </row>
    <row r="434" spans="1:13">
      <c r="A434" s="109">
        <v>232</v>
      </c>
      <c r="B434" s="109" t="s">
        <v>303</v>
      </c>
      <c r="C434" s="110" t="s">
        <v>304</v>
      </c>
      <c r="D434" s="111" t="s">
        <v>399</v>
      </c>
      <c r="E434" s="112"/>
      <c r="F434" s="112"/>
      <c r="G434" s="112"/>
      <c r="H434" s="131">
        <v>34202746</v>
      </c>
      <c r="I434" s="131"/>
      <c r="J434" s="131"/>
      <c r="K434" s="109" t="s">
        <v>163</v>
      </c>
      <c r="L434" s="109">
        <v>2019</v>
      </c>
      <c r="M434" s="112">
        <f>Table16[[#This Row],[General  Fund]]+Table16[[#This Row],[All Other Governmental Funds]]</f>
        <v>0</v>
      </c>
    </row>
    <row r="435" spans="1:13">
      <c r="A435" s="109">
        <v>233</v>
      </c>
      <c r="B435" s="109" t="s">
        <v>305</v>
      </c>
      <c r="C435" s="110" t="s">
        <v>306</v>
      </c>
      <c r="D435" s="111" t="s">
        <v>399</v>
      </c>
      <c r="E435" s="112"/>
      <c r="F435" s="112"/>
      <c r="G435" s="112"/>
      <c r="H435" s="131"/>
      <c r="I435" s="131"/>
      <c r="J435" s="131"/>
      <c r="K435" s="109" t="s">
        <v>163</v>
      </c>
      <c r="L435" s="109">
        <v>2019</v>
      </c>
      <c r="M435" s="112">
        <f>Table16[[#This Row],[General  Fund]]+Table16[[#This Row],[All Other Governmental Funds]]</f>
        <v>0</v>
      </c>
    </row>
    <row r="436" spans="1:13">
      <c r="A436" s="109">
        <v>234</v>
      </c>
      <c r="B436" s="109" t="s">
        <v>159</v>
      </c>
      <c r="C436" s="110" t="s">
        <v>457</v>
      </c>
      <c r="D436" s="111" t="s">
        <v>399</v>
      </c>
      <c r="E436" s="112"/>
      <c r="F436" s="112"/>
      <c r="G436" s="112"/>
      <c r="H436" s="131"/>
      <c r="I436" s="131"/>
      <c r="J436" s="131">
        <v>54878269</v>
      </c>
      <c r="K436" s="109" t="s">
        <v>163</v>
      </c>
      <c r="L436" s="109">
        <v>2019</v>
      </c>
      <c r="M436" s="112">
        <f>Table16[[#This Row],[General  Fund]]+Table16[[#This Row],[All Other Governmental Funds]]</f>
        <v>0</v>
      </c>
    </row>
    <row r="437" spans="1:13">
      <c r="A437" s="109">
        <v>235</v>
      </c>
      <c r="B437" s="109" t="s">
        <v>330</v>
      </c>
      <c r="C437" s="110" t="s">
        <v>458</v>
      </c>
      <c r="D437" s="111" t="s">
        <v>399</v>
      </c>
      <c r="E437" s="112"/>
      <c r="F437" s="112"/>
      <c r="G437" s="112"/>
      <c r="H437" s="131"/>
      <c r="I437" s="131"/>
      <c r="J437" s="131"/>
      <c r="K437" s="109" t="s">
        <v>163</v>
      </c>
      <c r="L437" s="109">
        <v>2019</v>
      </c>
      <c r="M437" s="112">
        <f>Table16[[#This Row],[General  Fund]]+Table16[[#This Row],[All Other Governmental Funds]]</f>
        <v>0</v>
      </c>
    </row>
    <row r="438" spans="1:13">
      <c r="A438" s="109">
        <v>236</v>
      </c>
      <c r="B438" s="109" t="s">
        <v>459</v>
      </c>
      <c r="C438" s="110" t="s">
        <v>460</v>
      </c>
      <c r="D438" s="111" t="s">
        <v>399</v>
      </c>
      <c r="E438" s="112"/>
      <c r="F438" s="112"/>
      <c r="G438" s="112"/>
      <c r="H438" s="131"/>
      <c r="I438" s="131"/>
      <c r="J438" s="131"/>
      <c r="K438" s="109" t="s">
        <v>163</v>
      </c>
      <c r="L438" s="109">
        <v>2019</v>
      </c>
      <c r="M438" s="112">
        <f>Table16[[#This Row],[General  Fund]]+Table16[[#This Row],[All Other Governmental Funds]]</f>
        <v>0</v>
      </c>
    </row>
    <row r="439" spans="1:13">
      <c r="A439" s="109">
        <v>237</v>
      </c>
      <c r="B439" s="109" t="s">
        <v>461</v>
      </c>
      <c r="C439" s="110" t="s">
        <v>462</v>
      </c>
      <c r="D439" s="111" t="s">
        <v>399</v>
      </c>
      <c r="E439" s="112">
        <v>730513</v>
      </c>
      <c r="F439" s="112">
        <v>683478</v>
      </c>
      <c r="G439" s="112"/>
      <c r="H439" s="131"/>
      <c r="I439" s="131"/>
      <c r="J439" s="131">
        <v>2835879</v>
      </c>
      <c r="K439" s="109" t="s">
        <v>163</v>
      </c>
      <c r="L439" s="109">
        <v>2019</v>
      </c>
      <c r="M439" s="112">
        <f>Table16[[#This Row],[General  Fund]]+Table16[[#This Row],[All Other Governmental Funds]]</f>
        <v>683478</v>
      </c>
    </row>
    <row r="440" spans="1:13">
      <c r="A440" s="109">
        <v>238</v>
      </c>
      <c r="B440" s="109" t="s">
        <v>309</v>
      </c>
      <c r="C440" s="110" t="s">
        <v>310</v>
      </c>
      <c r="D440" s="110" t="s">
        <v>52</v>
      </c>
      <c r="E440" s="112"/>
      <c r="F440" s="112"/>
      <c r="G440" s="112">
        <v>13626152</v>
      </c>
      <c r="H440" s="131"/>
      <c r="I440" s="131"/>
      <c r="J440" s="131"/>
      <c r="K440" s="109" t="s">
        <v>163</v>
      </c>
      <c r="L440" s="109">
        <v>2019</v>
      </c>
      <c r="M440" s="112">
        <f>Table16[[#This Row],[General  Fund]]+Table16[[#This Row],[All Other Governmental Funds]]</f>
        <v>13626152</v>
      </c>
    </row>
    <row r="441" spans="1:13">
      <c r="A441" s="109">
        <v>239</v>
      </c>
      <c r="B441" s="109" t="s">
        <v>279</v>
      </c>
      <c r="C441" s="110" t="s">
        <v>463</v>
      </c>
      <c r="D441" s="110" t="s">
        <v>52</v>
      </c>
      <c r="E441" s="112">
        <v>1735812</v>
      </c>
      <c r="F441" s="112">
        <v>1730946</v>
      </c>
      <c r="G441" s="112">
        <v>607447</v>
      </c>
      <c r="H441" s="112"/>
      <c r="I441" s="112"/>
      <c r="J441" s="112"/>
      <c r="K441" s="109" t="s">
        <v>163</v>
      </c>
      <c r="L441" s="109">
        <v>2019</v>
      </c>
      <c r="M441" s="112">
        <f>Table16[[#This Row],[General  Fund]]+Table16[[#This Row],[All Other Governmental Funds]]</f>
        <v>2338393</v>
      </c>
    </row>
    <row r="442" spans="1:13">
      <c r="A442" s="109">
        <v>240</v>
      </c>
      <c r="B442" s="109" t="s">
        <v>160</v>
      </c>
      <c r="C442" s="110" t="s">
        <v>464</v>
      </c>
      <c r="D442" s="110" t="s">
        <v>52</v>
      </c>
      <c r="E442" s="112"/>
      <c r="F442" s="112"/>
      <c r="G442" s="112"/>
      <c r="H442" s="112"/>
      <c r="I442" s="112"/>
      <c r="J442" s="112"/>
      <c r="K442" s="109" t="s">
        <v>163</v>
      </c>
      <c r="L442" s="109">
        <v>2019</v>
      </c>
      <c r="M442" s="112">
        <f>Table16[[#This Row],[General  Fund]]+Table16[[#This Row],[All Other Governmental Funds]]</f>
        <v>0</v>
      </c>
    </row>
    <row r="443" spans="1:13">
      <c r="A443" s="109">
        <v>241</v>
      </c>
      <c r="B443" s="109" t="s">
        <v>187</v>
      </c>
      <c r="C443" s="110" t="s">
        <v>465</v>
      </c>
      <c r="D443" s="110" t="s">
        <v>52</v>
      </c>
      <c r="E443" s="112">
        <v>2002832</v>
      </c>
      <c r="F443" s="112">
        <v>1543596</v>
      </c>
      <c r="G443" s="112"/>
      <c r="H443" s="112"/>
      <c r="I443" s="112"/>
      <c r="J443" s="112"/>
      <c r="K443" s="109" t="s">
        <v>163</v>
      </c>
      <c r="L443" s="109">
        <v>2019</v>
      </c>
      <c r="M443" s="112">
        <f>Table16[[#This Row],[General  Fund]]+Table16[[#This Row],[All Other Governmental Funds]]</f>
        <v>1543596</v>
      </c>
    </row>
    <row r="444" spans="1:13">
      <c r="A444" s="109">
        <v>242</v>
      </c>
      <c r="B444" s="109" t="s">
        <v>186</v>
      </c>
      <c r="C444" s="110" t="s">
        <v>311</v>
      </c>
      <c r="D444" s="110" t="s">
        <v>52</v>
      </c>
      <c r="E444" s="112">
        <v>2025943</v>
      </c>
      <c r="F444" s="112">
        <v>2025942</v>
      </c>
      <c r="G444" s="112">
        <v>243466</v>
      </c>
      <c r="H444" s="112"/>
      <c r="I444" s="112"/>
      <c r="J444" s="112"/>
      <c r="K444" s="109" t="s">
        <v>163</v>
      </c>
      <c r="L444" s="109">
        <v>2019</v>
      </c>
      <c r="M444" s="112">
        <f>Table16[[#This Row],[General  Fund]]+Table16[[#This Row],[All Other Governmental Funds]]</f>
        <v>2269408</v>
      </c>
    </row>
    <row r="445" spans="1:13">
      <c r="A445" s="109">
        <v>243</v>
      </c>
      <c r="B445" s="109" t="s">
        <v>185</v>
      </c>
      <c r="C445" s="110" t="s">
        <v>466</v>
      </c>
      <c r="D445" s="110" t="s">
        <v>52</v>
      </c>
      <c r="E445" s="112"/>
      <c r="F445" s="112"/>
      <c r="G445" s="112"/>
      <c r="H445" s="112"/>
      <c r="I445" s="112"/>
      <c r="J445" s="112"/>
      <c r="K445" s="109" t="s">
        <v>163</v>
      </c>
      <c r="L445" s="109">
        <v>2019</v>
      </c>
      <c r="M445" s="112">
        <f>Table16[[#This Row],[General  Fund]]+Table16[[#This Row],[All Other Governmental Funds]]</f>
        <v>0</v>
      </c>
    </row>
    <row r="446" spans="1:13">
      <c r="A446" s="109">
        <v>244</v>
      </c>
      <c r="B446" s="109" t="s">
        <v>184</v>
      </c>
      <c r="C446" s="110" t="s">
        <v>312</v>
      </c>
      <c r="D446" s="110" t="s">
        <v>52</v>
      </c>
      <c r="E446" s="112"/>
      <c r="F446" s="112"/>
      <c r="G446" s="112">
        <v>26672133</v>
      </c>
      <c r="H446" s="112"/>
      <c r="I446" s="112"/>
      <c r="J446" s="112"/>
      <c r="K446" s="109" t="s">
        <v>163</v>
      </c>
      <c r="L446" s="109">
        <v>2019</v>
      </c>
      <c r="M446" s="112">
        <f>Table16[[#This Row],[General  Fund]]+Table16[[#This Row],[All Other Governmental Funds]]</f>
        <v>26672133</v>
      </c>
    </row>
    <row r="447" spans="1:13">
      <c r="A447" s="109">
        <v>245</v>
      </c>
      <c r="B447" s="109" t="s">
        <v>182</v>
      </c>
      <c r="C447" s="110" t="s">
        <v>183</v>
      </c>
      <c r="D447" s="110" t="s">
        <v>52</v>
      </c>
      <c r="E447" s="112">
        <v>484338</v>
      </c>
      <c r="F447" s="112">
        <v>446471</v>
      </c>
      <c r="G447" s="112">
        <v>0</v>
      </c>
      <c r="H447" s="112"/>
      <c r="I447" s="112"/>
      <c r="J447" s="112"/>
      <c r="K447" s="109" t="s">
        <v>163</v>
      </c>
      <c r="L447" s="109">
        <v>2019</v>
      </c>
      <c r="M447" s="112">
        <f>Table16[[#This Row],[General  Fund]]+Table16[[#This Row],[All Other Governmental Funds]]</f>
        <v>446471</v>
      </c>
    </row>
    <row r="448" spans="1:13">
      <c r="A448" s="109">
        <v>246</v>
      </c>
      <c r="B448" s="109" t="s">
        <v>181</v>
      </c>
      <c r="C448" s="110" t="s">
        <v>205</v>
      </c>
      <c r="D448" s="110" t="s">
        <v>52</v>
      </c>
      <c r="E448" s="112">
        <v>15560</v>
      </c>
      <c r="F448" s="112">
        <v>15560</v>
      </c>
      <c r="G448" s="112"/>
      <c r="H448" s="112"/>
      <c r="I448" s="112"/>
      <c r="J448" s="112"/>
      <c r="K448" s="109" t="s">
        <v>163</v>
      </c>
      <c r="L448" s="109">
        <v>2019</v>
      </c>
      <c r="M448" s="112">
        <f>Table16[[#This Row],[General  Fund]]+Table16[[#This Row],[All Other Governmental Funds]]</f>
        <v>15560</v>
      </c>
    </row>
    <row r="449" spans="1:13">
      <c r="A449" s="109">
        <v>247</v>
      </c>
      <c r="B449" s="109" t="s">
        <v>313</v>
      </c>
      <c r="C449" s="110" t="s">
        <v>314</v>
      </c>
      <c r="D449" s="110" t="s">
        <v>52</v>
      </c>
      <c r="E449" s="112"/>
      <c r="F449" s="112"/>
      <c r="G449" s="112">
        <v>1011053</v>
      </c>
      <c r="H449" s="112"/>
      <c r="I449" s="112"/>
      <c r="J449" s="112"/>
      <c r="K449" s="109" t="s">
        <v>163</v>
      </c>
      <c r="L449" s="109">
        <v>2019</v>
      </c>
      <c r="M449" s="112">
        <f>Table16[[#This Row],[General  Fund]]+Table16[[#This Row],[All Other Governmental Funds]]</f>
        <v>1011053</v>
      </c>
    </row>
    <row r="450" spans="1:13">
      <c r="A450" s="109">
        <v>248</v>
      </c>
      <c r="B450" s="109" t="s">
        <v>180</v>
      </c>
      <c r="C450" s="110" t="s">
        <v>315</v>
      </c>
      <c r="D450" s="110" t="s">
        <v>52</v>
      </c>
      <c r="E450" s="112"/>
      <c r="F450" s="112"/>
      <c r="G450" s="112">
        <v>3131081</v>
      </c>
      <c r="H450" s="112"/>
      <c r="I450" s="112">
        <v>0</v>
      </c>
      <c r="J450" s="112">
        <v>4390949</v>
      </c>
      <c r="K450" s="109" t="s">
        <v>163</v>
      </c>
      <c r="L450" s="109">
        <v>2019</v>
      </c>
      <c r="M450" s="112">
        <f>Table16[[#This Row],[General  Fund]]+Table16[[#This Row],[All Other Governmental Funds]]</f>
        <v>3131081</v>
      </c>
    </row>
    <row r="451" spans="1:13">
      <c r="A451" s="109">
        <v>249</v>
      </c>
      <c r="B451" s="109" t="s">
        <v>307</v>
      </c>
      <c r="C451" s="110" t="s">
        <v>308</v>
      </c>
      <c r="D451" s="110" t="s">
        <v>52</v>
      </c>
      <c r="E451" s="112">
        <v>1590000</v>
      </c>
      <c r="F451" s="112">
        <v>1407525</v>
      </c>
      <c r="G451" s="112">
        <v>30453008</v>
      </c>
      <c r="H451" s="112"/>
      <c r="I451" s="112"/>
      <c r="J451" s="112"/>
      <c r="K451" s="109" t="s">
        <v>163</v>
      </c>
      <c r="L451" s="109">
        <v>2019</v>
      </c>
      <c r="M451" s="112">
        <f>Table16[[#This Row],[General  Fund]]+Table16[[#This Row],[All Other Governmental Funds]]</f>
        <v>31860533</v>
      </c>
    </row>
    <row r="452" spans="1:13">
      <c r="A452" s="109">
        <v>250</v>
      </c>
      <c r="B452" s="109" t="s">
        <v>467</v>
      </c>
      <c r="C452" s="110" t="s">
        <v>468</v>
      </c>
      <c r="D452" s="110" t="s">
        <v>400</v>
      </c>
      <c r="E452" s="112"/>
      <c r="F452" s="112"/>
      <c r="G452" s="112"/>
      <c r="H452" s="112"/>
      <c r="I452" s="112"/>
      <c r="J452" s="112"/>
      <c r="K452" s="109" t="s">
        <v>163</v>
      </c>
      <c r="L452" s="109">
        <v>2019</v>
      </c>
      <c r="M452" s="112">
        <f>Table16[[#This Row],[General  Fund]]+Table16[[#This Row],[All Other Governmental Funds]]</f>
        <v>0</v>
      </c>
    </row>
    <row r="453" spans="1:13">
      <c r="A453" s="109">
        <v>251</v>
      </c>
      <c r="B453" s="109" t="s">
        <v>179</v>
      </c>
      <c r="C453" s="110" t="s">
        <v>318</v>
      </c>
      <c r="D453" s="110" t="s">
        <v>400</v>
      </c>
      <c r="E453" s="112">
        <v>120000</v>
      </c>
      <c r="F453" s="112">
        <v>120000</v>
      </c>
      <c r="G453" s="112">
        <v>9596688</v>
      </c>
      <c r="H453" s="112"/>
      <c r="I453" s="112"/>
      <c r="J453" s="112"/>
      <c r="K453" s="109" t="s">
        <v>163</v>
      </c>
      <c r="L453" s="109">
        <v>2019</v>
      </c>
      <c r="M453" s="112">
        <f>Table16[[#This Row],[General  Fund]]+Table16[[#This Row],[All Other Governmental Funds]]</f>
        <v>9716688</v>
      </c>
    </row>
    <row r="454" spans="1:13">
      <c r="A454" s="109">
        <v>252</v>
      </c>
      <c r="B454" s="109" t="s">
        <v>212</v>
      </c>
      <c r="C454" s="110">
        <v>711</v>
      </c>
      <c r="D454" s="110" t="s">
        <v>400</v>
      </c>
      <c r="E454" s="112">
        <v>643799</v>
      </c>
      <c r="F454" s="112">
        <v>481980</v>
      </c>
      <c r="G454" s="112"/>
      <c r="H454" s="112"/>
      <c r="I454" s="112"/>
      <c r="J454" s="112"/>
      <c r="K454" s="109" t="s">
        <v>163</v>
      </c>
      <c r="L454" s="109">
        <v>2019</v>
      </c>
      <c r="M454" s="112">
        <f>Table16[[#This Row],[General  Fund]]+Table16[[#This Row],[All Other Governmental Funds]]</f>
        <v>481980</v>
      </c>
    </row>
    <row r="455" spans="1:13">
      <c r="A455" s="109">
        <v>253</v>
      </c>
      <c r="B455" s="109" t="s">
        <v>316</v>
      </c>
      <c r="C455" s="110" t="s">
        <v>317</v>
      </c>
      <c r="D455" s="110" t="s">
        <v>400</v>
      </c>
      <c r="E455" s="112">
        <v>482047</v>
      </c>
      <c r="F455" s="112">
        <v>475457</v>
      </c>
      <c r="G455" s="112">
        <v>393401</v>
      </c>
      <c r="H455" s="112"/>
      <c r="I455" s="112"/>
      <c r="J455" s="112">
        <v>3131945</v>
      </c>
      <c r="K455" s="109" t="s">
        <v>163</v>
      </c>
      <c r="L455" s="109">
        <v>2019</v>
      </c>
      <c r="M455" s="112">
        <f>Table16[[#This Row],[General  Fund]]+Table16[[#This Row],[All Other Governmental Funds]]</f>
        <v>868858</v>
      </c>
    </row>
    <row r="456" spans="1:13">
      <c r="A456" s="109">
        <v>254</v>
      </c>
      <c r="B456" s="109" t="s">
        <v>319</v>
      </c>
      <c r="C456" s="110" t="s">
        <v>320</v>
      </c>
      <c r="D456" s="110" t="s">
        <v>53</v>
      </c>
      <c r="E456" s="112">
        <v>5995796</v>
      </c>
      <c r="F456" s="112">
        <v>5908002</v>
      </c>
      <c r="G456" s="112">
        <v>73352</v>
      </c>
      <c r="H456" s="112"/>
      <c r="I456" s="112"/>
      <c r="J456" s="112"/>
      <c r="K456" s="109" t="s">
        <v>163</v>
      </c>
      <c r="L456" s="109">
        <v>2019</v>
      </c>
      <c r="M456" s="112">
        <f>Table16[[#This Row],[General  Fund]]+Table16[[#This Row],[All Other Governmental Funds]]</f>
        <v>5981354</v>
      </c>
    </row>
    <row r="457" spans="1:13">
      <c r="A457" s="109">
        <v>255</v>
      </c>
      <c r="B457" s="109" t="s">
        <v>161</v>
      </c>
      <c r="C457" s="110" t="s">
        <v>469</v>
      </c>
      <c r="D457" s="110" t="s">
        <v>53</v>
      </c>
      <c r="E457" s="112"/>
      <c r="F457" s="112"/>
      <c r="G457" s="112"/>
      <c r="H457" s="112"/>
      <c r="I457" s="112"/>
      <c r="J457" s="112"/>
      <c r="K457" s="109" t="s">
        <v>163</v>
      </c>
      <c r="L457" s="109">
        <v>2019</v>
      </c>
      <c r="M457" s="112">
        <f>Table16[[#This Row],[General  Fund]]+Table16[[#This Row],[All Other Governmental Funds]]</f>
        <v>0</v>
      </c>
    </row>
    <row r="458" spans="1:13">
      <c r="A458" s="109">
        <v>256</v>
      </c>
      <c r="B458" s="109" t="s">
        <v>321</v>
      </c>
      <c r="C458" s="110" t="s">
        <v>322</v>
      </c>
      <c r="D458" s="110" t="s">
        <v>53</v>
      </c>
      <c r="E458" s="112"/>
      <c r="F458" s="112"/>
      <c r="G458" s="112">
        <v>5128277</v>
      </c>
      <c r="H458" s="112"/>
      <c r="I458" s="112"/>
      <c r="J458" s="112"/>
      <c r="K458" s="109" t="s">
        <v>163</v>
      </c>
      <c r="L458" s="109">
        <v>2019</v>
      </c>
      <c r="M458" s="112">
        <f>Table16[[#This Row],[General  Fund]]+Table16[[#This Row],[All Other Governmental Funds]]</f>
        <v>5128277</v>
      </c>
    </row>
    <row r="459" spans="1:13">
      <c r="A459" s="109">
        <v>257</v>
      </c>
      <c r="B459" s="109" t="s">
        <v>470</v>
      </c>
      <c r="C459" s="110" t="s">
        <v>471</v>
      </c>
      <c r="D459" s="110" t="s">
        <v>53</v>
      </c>
      <c r="E459" s="112">
        <v>27141</v>
      </c>
      <c r="F459" s="112">
        <v>27141</v>
      </c>
      <c r="G459" s="112">
        <v>5128138</v>
      </c>
      <c r="H459" s="112"/>
      <c r="I459" s="112"/>
      <c r="J459" s="112"/>
      <c r="K459" s="109" t="s">
        <v>163</v>
      </c>
      <c r="L459" s="109">
        <v>2019</v>
      </c>
      <c r="M459" s="112">
        <f>Table16[[#This Row],[General  Fund]]+Table16[[#This Row],[All Other Governmental Funds]]</f>
        <v>5155279</v>
      </c>
    </row>
    <row r="460" spans="1:13">
      <c r="A460" s="109">
        <v>258</v>
      </c>
      <c r="B460" s="109" t="s">
        <v>472</v>
      </c>
      <c r="C460" s="110" t="s">
        <v>473</v>
      </c>
      <c r="D460" s="110" t="s">
        <v>474</v>
      </c>
      <c r="E460" s="112"/>
      <c r="F460" s="112"/>
      <c r="G460" s="112"/>
      <c r="H460" s="112"/>
      <c r="I460" s="112"/>
      <c r="J460" s="112"/>
      <c r="K460" s="109" t="s">
        <v>163</v>
      </c>
      <c r="L460" s="109">
        <v>2019</v>
      </c>
      <c r="M460" s="112">
        <f>Table16[[#This Row],[General  Fund]]+Table16[[#This Row],[All Other Governmental Funds]]</f>
        <v>0</v>
      </c>
    </row>
    <row r="461" spans="1:13">
      <c r="A461" s="109">
        <v>259</v>
      </c>
      <c r="B461" s="109" t="s">
        <v>54</v>
      </c>
      <c r="C461" s="110" t="s">
        <v>323</v>
      </c>
      <c r="D461" s="110" t="s">
        <v>474</v>
      </c>
      <c r="E461" s="112"/>
      <c r="F461" s="112"/>
      <c r="G461" s="112">
        <v>15803300</v>
      </c>
      <c r="H461" s="112"/>
      <c r="I461" s="112"/>
      <c r="J461" s="112"/>
      <c r="K461" s="109" t="s">
        <v>163</v>
      </c>
      <c r="L461" s="109">
        <v>2019</v>
      </c>
      <c r="M461" s="112">
        <f>Table16[[#This Row],[General  Fund]]+Table16[[#This Row],[All Other Governmental Funds]]</f>
        <v>15803300</v>
      </c>
    </row>
    <row r="462" spans="1:13">
      <c r="A462" s="109">
        <v>260</v>
      </c>
      <c r="B462" s="109" t="s">
        <v>55</v>
      </c>
      <c r="C462" s="110" t="s">
        <v>324</v>
      </c>
      <c r="D462" s="110" t="s">
        <v>474</v>
      </c>
      <c r="E462" s="112"/>
      <c r="F462" s="112"/>
      <c r="G462" s="112">
        <v>37383674</v>
      </c>
      <c r="H462" s="112">
        <v>683876</v>
      </c>
      <c r="I462" s="112"/>
      <c r="J462" s="112"/>
      <c r="K462" s="109" t="s">
        <v>163</v>
      </c>
      <c r="L462" s="109">
        <v>2019</v>
      </c>
      <c r="M462" s="112">
        <f>Table16[[#This Row],[General  Fund]]+Table16[[#This Row],[All Other Governmental Funds]]</f>
        <v>37383674</v>
      </c>
    </row>
    <row r="463" spans="1:13">
      <c r="A463" s="109">
        <v>261</v>
      </c>
      <c r="B463" s="109" t="s">
        <v>280</v>
      </c>
      <c r="C463" s="110" t="s">
        <v>475</v>
      </c>
      <c r="D463" s="110" t="s">
        <v>474</v>
      </c>
      <c r="E463" s="112"/>
      <c r="F463" s="112"/>
      <c r="G463" s="112"/>
      <c r="H463" s="112">
        <v>5493927</v>
      </c>
      <c r="I463" s="112">
        <v>154574</v>
      </c>
      <c r="J463" s="112"/>
      <c r="K463" s="109" t="s">
        <v>163</v>
      </c>
      <c r="L463" s="109">
        <v>2019</v>
      </c>
      <c r="M463" s="112">
        <f>Table16[[#This Row],[General  Fund]]+Table16[[#This Row],[All Other Governmental Funds]]</f>
        <v>0</v>
      </c>
    </row>
    <row r="464" spans="1:13">
      <c r="A464" s="109">
        <v>262</v>
      </c>
      <c r="B464" s="109" t="s">
        <v>281</v>
      </c>
      <c r="C464" s="110" t="s">
        <v>476</v>
      </c>
      <c r="D464" s="110" t="s">
        <v>398</v>
      </c>
      <c r="E464" s="112">
        <v>47195160</v>
      </c>
      <c r="F464" s="112">
        <v>47039877</v>
      </c>
      <c r="G464" s="112">
        <v>18851512</v>
      </c>
      <c r="H464" s="112">
        <v>4100000</v>
      </c>
      <c r="I464" s="112">
        <v>0</v>
      </c>
      <c r="J464" s="112"/>
      <c r="K464" s="109" t="s">
        <v>163</v>
      </c>
      <c r="L464" s="109">
        <v>2019</v>
      </c>
      <c r="M464" s="112">
        <f>Table16[[#This Row],[General  Fund]]+Table16[[#This Row],[All Other Governmental Funds]]</f>
        <v>65891389</v>
      </c>
    </row>
    <row r="465" spans="1:13">
      <c r="A465" s="109">
        <v>263</v>
      </c>
      <c r="B465" s="109" t="s">
        <v>325</v>
      </c>
      <c r="C465" s="110" t="s">
        <v>326</v>
      </c>
      <c r="D465" s="110" t="s">
        <v>398</v>
      </c>
      <c r="E465" s="112"/>
      <c r="F465" s="112"/>
      <c r="G465" s="112"/>
      <c r="H465" s="112"/>
      <c r="I465" s="112"/>
      <c r="J465" s="112"/>
      <c r="K465" s="109" t="s">
        <v>163</v>
      </c>
      <c r="L465" s="109">
        <v>2019</v>
      </c>
      <c r="M465" s="112">
        <f>Table16[[#This Row],[General  Fund]]+Table16[[#This Row],[All Other Governmental Funds]]</f>
        <v>0</v>
      </c>
    </row>
    <row r="466" spans="1:13">
      <c r="A466" s="109">
        <v>401</v>
      </c>
      <c r="B466" s="109" t="s">
        <v>152</v>
      </c>
      <c r="D466" s="110" t="s">
        <v>477</v>
      </c>
      <c r="E466" s="112"/>
      <c r="F466" s="112"/>
      <c r="G466" s="112"/>
      <c r="H466" s="112"/>
      <c r="I466" s="112"/>
      <c r="J466" s="112"/>
      <c r="L466" s="109">
        <v>2019</v>
      </c>
      <c r="M466" s="112">
        <f>Table16[[#This Row],[General  Fund]]+Table16[[#This Row],[All Other Governmental Funds]]</f>
        <v>0</v>
      </c>
    </row>
    <row r="467" spans="1:13">
      <c r="A467" s="109">
        <v>402</v>
      </c>
      <c r="B467" s="109" t="s">
        <v>153</v>
      </c>
      <c r="D467" s="110" t="s">
        <v>477</v>
      </c>
      <c r="E467" s="112"/>
      <c r="F467" s="112"/>
      <c r="G467" s="112"/>
      <c r="H467" s="112"/>
      <c r="I467" s="112"/>
      <c r="J467" s="112"/>
      <c r="L467" s="109">
        <v>2019</v>
      </c>
      <c r="M467" s="112">
        <f>Table16[[#This Row],[General  Fund]]+Table16[[#This Row],[All Other Governmental Funds]]</f>
        <v>0</v>
      </c>
    </row>
    <row r="468" spans="1:13">
      <c r="A468" s="109">
        <v>403</v>
      </c>
      <c r="B468" s="109" t="s">
        <v>50</v>
      </c>
      <c r="D468" s="110" t="s">
        <v>477</v>
      </c>
      <c r="E468" s="112"/>
      <c r="F468" s="112"/>
      <c r="G468" s="112"/>
      <c r="H468" s="112"/>
      <c r="I468" s="112"/>
      <c r="J468" s="112"/>
      <c r="L468" s="109">
        <v>2019</v>
      </c>
      <c r="M468" s="112">
        <f>Table16[[#This Row],[General  Fund]]+Table16[[#This Row],[All Other Governmental Funds]]</f>
        <v>0</v>
      </c>
    </row>
    <row r="469" spans="1:13">
      <c r="A469" s="109">
        <v>404</v>
      </c>
      <c r="B469" s="109" t="s">
        <v>157</v>
      </c>
      <c r="D469" s="110" t="s">
        <v>477</v>
      </c>
      <c r="E469" s="112"/>
      <c r="F469" s="112"/>
      <c r="G469" s="112"/>
      <c r="H469" s="112"/>
      <c r="I469" s="112"/>
      <c r="J469" s="112"/>
      <c r="L469" s="109">
        <v>2019</v>
      </c>
      <c r="M469" s="112">
        <f>Table16[[#This Row],[General  Fund]]+Table16[[#This Row],[All Other Governmental Funds]]</f>
        <v>0</v>
      </c>
    </row>
    <row r="470" spans="1:13">
      <c r="A470" s="109">
        <v>405</v>
      </c>
      <c r="B470" s="109" t="s">
        <v>158</v>
      </c>
      <c r="D470" s="110" t="s">
        <v>477</v>
      </c>
      <c r="E470" s="112"/>
      <c r="F470" s="112"/>
      <c r="G470" s="112"/>
      <c r="H470" s="112"/>
      <c r="I470" s="112"/>
      <c r="J470" s="112"/>
      <c r="L470" s="109">
        <v>2019</v>
      </c>
      <c r="M470" s="112">
        <f>Table16[[#This Row],[General  Fund]]+Table16[[#This Row],[All Other Governmental Funds]]</f>
        <v>0</v>
      </c>
    </row>
    <row r="471" spans="1:13">
      <c r="A471" s="109">
        <v>406</v>
      </c>
      <c r="B471" s="109" t="s">
        <v>336</v>
      </c>
      <c r="D471" s="110" t="s">
        <v>477</v>
      </c>
      <c r="E471" s="112"/>
      <c r="F471" s="112"/>
      <c r="G471" s="112"/>
      <c r="H471" s="112"/>
      <c r="I471" s="112"/>
      <c r="J471" s="112"/>
      <c r="L471" s="109">
        <v>2019</v>
      </c>
      <c r="M471" s="112">
        <f>Table16[[#This Row],[General  Fund]]+Table16[[#This Row],[All Other Governmental Funds]]</f>
        <v>0</v>
      </c>
    </row>
    <row r="472" spans="1:13">
      <c r="A472" s="109">
        <v>407</v>
      </c>
      <c r="B472" s="109" t="s">
        <v>337</v>
      </c>
      <c r="D472" s="110" t="s">
        <v>477</v>
      </c>
      <c r="E472" s="112"/>
      <c r="F472" s="112"/>
      <c r="G472" s="112"/>
      <c r="H472" s="112"/>
      <c r="I472" s="112"/>
      <c r="J472" s="112"/>
      <c r="L472" s="109">
        <v>2019</v>
      </c>
      <c r="M472" s="112">
        <f>Table16[[#This Row],[General  Fund]]+Table16[[#This Row],[All Other Governmental Funds]]</f>
        <v>0</v>
      </c>
    </row>
    <row r="473" spans="1:13">
      <c r="A473" s="109">
        <v>408</v>
      </c>
      <c r="B473" s="109" t="s">
        <v>338</v>
      </c>
      <c r="D473" s="110" t="s">
        <v>477</v>
      </c>
      <c r="E473" s="112"/>
      <c r="F473" s="112"/>
      <c r="G473" s="112"/>
      <c r="H473" s="112"/>
      <c r="I473" s="112"/>
      <c r="J473" s="112"/>
      <c r="L473" s="109">
        <v>2019</v>
      </c>
      <c r="M473" s="112">
        <f>Table16[[#This Row],[General  Fund]]+Table16[[#This Row],[All Other Governmental Funds]]</f>
        <v>0</v>
      </c>
    </row>
    <row r="474" spans="1:13">
      <c r="A474" s="109">
        <v>409</v>
      </c>
      <c r="B474" s="109" t="s">
        <v>51</v>
      </c>
      <c r="D474" s="110" t="s">
        <v>477</v>
      </c>
      <c r="E474" s="112"/>
      <c r="F474" s="112"/>
      <c r="G474" s="112"/>
      <c r="H474" s="112"/>
      <c r="I474" s="112"/>
      <c r="J474" s="112"/>
      <c r="L474" s="109">
        <v>2019</v>
      </c>
      <c r="M474" s="112">
        <f>Table16[[#This Row],[General  Fund]]+Table16[[#This Row],[All Other Governmental Funds]]</f>
        <v>0</v>
      </c>
    </row>
    <row r="475" spans="1:13">
      <c r="A475" s="109">
        <v>410</v>
      </c>
      <c r="B475" s="109" t="s">
        <v>218</v>
      </c>
      <c r="D475" s="110" t="s">
        <v>477</v>
      </c>
      <c r="E475" s="112"/>
      <c r="F475" s="112"/>
      <c r="G475" s="112"/>
      <c r="H475" s="112"/>
      <c r="I475" s="112"/>
      <c r="J475" s="112"/>
      <c r="L475" s="109">
        <v>2019</v>
      </c>
      <c r="M475" s="112">
        <f>Table16[[#This Row],[General  Fund]]+Table16[[#This Row],[All Other Governmental Funds]]</f>
        <v>0</v>
      </c>
    </row>
    <row r="476" spans="1:13">
      <c r="A476" s="109">
        <v>411</v>
      </c>
      <c r="B476" s="109" t="s">
        <v>327</v>
      </c>
      <c r="D476" s="110" t="s">
        <v>477</v>
      </c>
      <c r="E476" s="112"/>
      <c r="F476" s="112"/>
      <c r="G476" s="112"/>
      <c r="H476" s="112"/>
      <c r="I476" s="112"/>
      <c r="J476" s="112"/>
      <c r="L476" s="109">
        <v>2019</v>
      </c>
      <c r="M476" s="112">
        <f>Table16[[#This Row],[General  Fund]]+Table16[[#This Row],[All Other Governmental Funds]]</f>
        <v>0</v>
      </c>
    </row>
    <row r="477" spans="1:13">
      <c r="A477" s="109">
        <v>412</v>
      </c>
      <c r="B477" s="109" t="s">
        <v>328</v>
      </c>
      <c r="D477" s="110" t="s">
        <v>477</v>
      </c>
      <c r="E477" s="112"/>
      <c r="F477" s="112"/>
      <c r="G477" s="112"/>
      <c r="H477" s="112"/>
      <c r="I477" s="112"/>
      <c r="J477" s="112"/>
      <c r="L477" s="109">
        <v>2019</v>
      </c>
      <c r="M477" s="112">
        <f>Table16[[#This Row],[General  Fund]]+Table16[[#This Row],[All Other Governmental Funds]]</f>
        <v>0</v>
      </c>
    </row>
    <row r="478" spans="1:13">
      <c r="A478" s="109">
        <v>413</v>
      </c>
      <c r="B478" s="109" t="s">
        <v>220</v>
      </c>
      <c r="D478" s="110" t="s">
        <v>477</v>
      </c>
      <c r="E478" s="112"/>
      <c r="F478" s="112"/>
      <c r="G478" s="112"/>
      <c r="H478" s="112"/>
      <c r="I478" s="112"/>
      <c r="J478" s="112"/>
      <c r="L478" s="109">
        <v>2019</v>
      </c>
      <c r="M478" s="112">
        <f>Table16[[#This Row],[General  Fund]]+Table16[[#This Row],[All Other Governmental Funds]]</f>
        <v>0</v>
      </c>
    </row>
    <row r="479" spans="1:13">
      <c r="A479" s="109">
        <v>414</v>
      </c>
      <c r="B479" s="109" t="s">
        <v>329</v>
      </c>
      <c r="D479" s="110" t="s">
        <v>477</v>
      </c>
      <c r="E479" s="112"/>
      <c r="F479" s="112"/>
      <c r="G479" s="112"/>
      <c r="H479" s="112"/>
      <c r="I479" s="112"/>
      <c r="J479" s="112"/>
      <c r="L479" s="109">
        <v>2019</v>
      </c>
      <c r="M479" s="112">
        <f>Table16[[#This Row],[General  Fund]]+Table16[[#This Row],[All Other Governmental Funds]]</f>
        <v>0</v>
      </c>
    </row>
    <row r="480" spans="1:13">
      <c r="A480" s="109">
        <v>415</v>
      </c>
      <c r="B480" s="109" t="s">
        <v>159</v>
      </c>
      <c r="D480" s="110" t="s">
        <v>477</v>
      </c>
      <c r="E480" s="112"/>
      <c r="F480" s="112"/>
      <c r="G480" s="112"/>
      <c r="H480" s="112"/>
      <c r="I480" s="112"/>
      <c r="J480" s="112"/>
      <c r="L480" s="109">
        <v>2019</v>
      </c>
      <c r="M480" s="112">
        <f>Table16[[#This Row],[General  Fund]]+Table16[[#This Row],[All Other Governmental Funds]]</f>
        <v>0</v>
      </c>
    </row>
    <row r="481" spans="1:13">
      <c r="A481" s="109">
        <v>416</v>
      </c>
      <c r="B481" s="109" t="s">
        <v>330</v>
      </c>
      <c r="D481" s="110" t="s">
        <v>477</v>
      </c>
      <c r="E481" s="112"/>
      <c r="F481" s="112"/>
      <c r="G481" s="112"/>
      <c r="H481" s="112"/>
      <c r="I481" s="112"/>
      <c r="J481" s="112"/>
      <c r="L481" s="109">
        <v>2019</v>
      </c>
      <c r="M481" s="112">
        <f>Table16[[#This Row],[General  Fund]]+Table16[[#This Row],[All Other Governmental Funds]]</f>
        <v>0</v>
      </c>
    </row>
    <row r="482" spans="1:13">
      <c r="A482" s="109">
        <v>417</v>
      </c>
      <c r="B482" s="109" t="s">
        <v>331</v>
      </c>
      <c r="D482" s="110" t="s">
        <v>477</v>
      </c>
      <c r="E482" s="112"/>
      <c r="F482" s="112"/>
      <c r="G482" s="112"/>
      <c r="H482" s="112"/>
      <c r="I482" s="112"/>
      <c r="J482" s="112"/>
      <c r="L482" s="109">
        <v>2019</v>
      </c>
      <c r="M482" s="112">
        <f>Table16[[#This Row],[General  Fund]]+Table16[[#This Row],[All Other Governmental Funds]]</f>
        <v>0</v>
      </c>
    </row>
    <row r="483" spans="1:13">
      <c r="A483" s="109">
        <v>418</v>
      </c>
      <c r="B483" s="109" t="s">
        <v>215</v>
      </c>
      <c r="D483" s="110" t="s">
        <v>477</v>
      </c>
      <c r="E483" s="112"/>
      <c r="F483" s="112"/>
      <c r="G483" s="112"/>
      <c r="H483" s="112"/>
      <c r="I483" s="112"/>
      <c r="J483" s="112"/>
      <c r="L483" s="109">
        <v>2019</v>
      </c>
      <c r="M483" s="112">
        <f>Table16[[#This Row],[General  Fund]]+Table16[[#This Row],[All Other Governmental Funds]]</f>
        <v>0</v>
      </c>
    </row>
    <row r="484" spans="1:13">
      <c r="A484" s="109">
        <v>419</v>
      </c>
      <c r="B484" s="109" t="s">
        <v>332</v>
      </c>
      <c r="D484" s="110" t="s">
        <v>477</v>
      </c>
      <c r="E484" s="112"/>
      <c r="F484" s="112"/>
      <c r="G484" s="112"/>
      <c r="H484" s="112"/>
      <c r="I484" s="112"/>
      <c r="J484" s="112"/>
      <c r="L484" s="109">
        <v>2019</v>
      </c>
      <c r="M484" s="112">
        <f>Table16[[#This Row],[General  Fund]]+Table16[[#This Row],[All Other Governmental Funds]]</f>
        <v>0</v>
      </c>
    </row>
    <row r="485" spans="1:13">
      <c r="A485" s="109">
        <v>420</v>
      </c>
      <c r="B485" s="109" t="s">
        <v>333</v>
      </c>
      <c r="D485" s="110" t="s">
        <v>477</v>
      </c>
      <c r="E485" s="112"/>
      <c r="F485" s="112"/>
      <c r="G485" s="112"/>
      <c r="H485" s="112"/>
      <c r="I485" s="112"/>
      <c r="J485" s="112"/>
      <c r="L485" s="109">
        <v>2019</v>
      </c>
      <c r="M485" s="112">
        <f>Table16[[#This Row],[General  Fund]]+Table16[[#This Row],[All Other Governmental Funds]]</f>
        <v>0</v>
      </c>
    </row>
    <row r="486" spans="1:13">
      <c r="A486" s="109">
        <v>421</v>
      </c>
      <c r="B486" s="109" t="s">
        <v>178</v>
      </c>
      <c r="D486" s="110" t="s">
        <v>477</v>
      </c>
      <c r="E486" s="112"/>
      <c r="F486" s="112"/>
      <c r="G486" s="112"/>
      <c r="H486" s="112"/>
      <c r="I486" s="112"/>
      <c r="J486" s="112"/>
      <c r="L486" s="109">
        <v>2019</v>
      </c>
      <c r="M486" s="112">
        <f>Table16[[#This Row],[General  Fund]]+Table16[[#This Row],[All Other Governmental Funds]]</f>
        <v>0</v>
      </c>
    </row>
    <row r="487" spans="1:13">
      <c r="A487" s="109">
        <v>422</v>
      </c>
      <c r="B487" s="109" t="s">
        <v>161</v>
      </c>
      <c r="D487" s="110" t="s">
        <v>477</v>
      </c>
      <c r="E487" s="112"/>
      <c r="F487" s="112"/>
      <c r="G487" s="112"/>
      <c r="H487" s="112"/>
      <c r="I487" s="112"/>
      <c r="J487" s="112"/>
      <c r="L487" s="109">
        <v>2019</v>
      </c>
      <c r="M487" s="112">
        <f>Table16[[#This Row],[General  Fund]]+Table16[[#This Row],[All Other Governmental Funds]]</f>
        <v>0</v>
      </c>
    </row>
    <row r="488" spans="1:13">
      <c r="A488" s="109">
        <v>423</v>
      </c>
      <c r="B488" s="109" t="s">
        <v>334</v>
      </c>
      <c r="D488" s="110" t="s">
        <v>477</v>
      </c>
      <c r="E488" s="112"/>
      <c r="F488" s="112"/>
      <c r="G488" s="112"/>
      <c r="H488" s="112"/>
      <c r="I488" s="112"/>
      <c r="J488" s="112"/>
      <c r="L488" s="109">
        <v>2019</v>
      </c>
      <c r="M488" s="112">
        <f>Table16[[#This Row],[General  Fund]]+Table16[[#This Row],[All Other Governmental Funds]]</f>
        <v>0</v>
      </c>
    </row>
    <row r="489" spans="1:13">
      <c r="A489" s="109">
        <v>424</v>
      </c>
      <c r="B489" s="109" t="s">
        <v>335</v>
      </c>
      <c r="D489" s="110" t="s">
        <v>477</v>
      </c>
      <c r="E489" s="112"/>
      <c r="F489" s="112"/>
      <c r="G489" s="112"/>
      <c r="H489" s="112"/>
      <c r="I489" s="112"/>
      <c r="J489" s="112"/>
      <c r="L489" s="109">
        <v>2019</v>
      </c>
      <c r="M489" s="112">
        <f>Table16[[#This Row],[General  Fund]]+Table16[[#This Row],[All Other Governmental Funds]]</f>
        <v>0</v>
      </c>
    </row>
    <row r="490" spans="1:13">
      <c r="A490" s="109">
        <v>425</v>
      </c>
      <c r="B490" s="109" t="s">
        <v>478</v>
      </c>
      <c r="D490" s="110" t="s">
        <v>477</v>
      </c>
      <c r="E490" s="112"/>
      <c r="F490" s="112"/>
      <c r="G490" s="112"/>
      <c r="H490" s="112"/>
      <c r="I490" s="112"/>
      <c r="J490" s="112"/>
      <c r="L490" s="109">
        <v>2019</v>
      </c>
      <c r="M490" s="112">
        <f>Table16[[#This Row],[General  Fund]]+Table16[[#This Row],[All Other Governmental Funds]]</f>
        <v>0</v>
      </c>
    </row>
    <row r="491" spans="1:13">
      <c r="A491" s="109">
        <v>501</v>
      </c>
      <c r="B491" s="109" t="s">
        <v>354</v>
      </c>
      <c r="C491" s="110" t="s">
        <v>479</v>
      </c>
      <c r="D491" s="110" t="s">
        <v>402</v>
      </c>
      <c r="E491" s="112"/>
      <c r="F491" s="112">
        <v>81151918</v>
      </c>
      <c r="G491" s="112">
        <v>70589185</v>
      </c>
      <c r="H491" s="112">
        <v>110369409</v>
      </c>
      <c r="I491" s="112">
        <v>14077208</v>
      </c>
      <c r="J491" s="112">
        <v>76058682</v>
      </c>
      <c r="K491" s="109" t="s">
        <v>73</v>
      </c>
      <c r="L491" s="109">
        <v>2019</v>
      </c>
      <c r="M491" s="112">
        <f>Table16[[#This Row],[General  Fund]]+Table16[[#This Row],[All Other Governmental Funds]]</f>
        <v>151741103</v>
      </c>
    </row>
    <row r="492" spans="1:13">
      <c r="A492" s="109">
        <v>502</v>
      </c>
      <c r="B492" s="109" t="s">
        <v>361</v>
      </c>
      <c r="C492" s="110" t="s">
        <v>480</v>
      </c>
      <c r="D492" s="110" t="s">
        <v>402</v>
      </c>
      <c r="E492" s="112"/>
      <c r="F492" s="112"/>
      <c r="G492" s="112"/>
      <c r="H492" s="112"/>
      <c r="I492" s="112"/>
      <c r="J492" s="112"/>
      <c r="K492" s="109" t="s">
        <v>73</v>
      </c>
      <c r="L492" s="109">
        <v>2019</v>
      </c>
      <c r="M492" s="112">
        <f>Table16[[#This Row],[General  Fund]]+Table16[[#This Row],[All Other Governmental Funds]]</f>
        <v>0</v>
      </c>
    </row>
    <row r="493" spans="1:13">
      <c r="A493" s="109">
        <v>503</v>
      </c>
      <c r="B493" s="109" t="s">
        <v>385</v>
      </c>
      <c r="C493" s="110" t="s">
        <v>386</v>
      </c>
      <c r="D493" s="110" t="s">
        <v>405</v>
      </c>
      <c r="E493" s="112"/>
      <c r="F493" s="112">
        <v>3787095</v>
      </c>
      <c r="G493" s="112">
        <v>41689972</v>
      </c>
      <c r="H493" s="112">
        <v>9980668</v>
      </c>
      <c r="I493" s="112"/>
      <c r="J493" s="112">
        <v>8085868</v>
      </c>
      <c r="K493" s="109" t="s">
        <v>73</v>
      </c>
      <c r="L493" s="109">
        <v>2019</v>
      </c>
      <c r="M493" s="112">
        <f>Table16[[#This Row],[General  Fund]]+Table16[[#This Row],[All Other Governmental Funds]]</f>
        <v>45477067</v>
      </c>
    </row>
    <row r="494" spans="1:13">
      <c r="A494" s="109">
        <v>504</v>
      </c>
      <c r="B494" s="109" t="s">
        <v>389</v>
      </c>
      <c r="C494" s="110" t="s">
        <v>390</v>
      </c>
      <c r="D494" s="110" t="s">
        <v>405</v>
      </c>
      <c r="E494" s="112"/>
      <c r="F494" s="112">
        <v>2891897</v>
      </c>
      <c r="G494" s="112">
        <v>17539771</v>
      </c>
      <c r="H494" s="112">
        <v>467001</v>
      </c>
      <c r="I494" s="112">
        <v>19250</v>
      </c>
      <c r="J494" s="112">
        <v>7060468</v>
      </c>
      <c r="K494" s="109" t="s">
        <v>73</v>
      </c>
      <c r="L494" s="109">
        <v>2019</v>
      </c>
      <c r="M494" s="112">
        <f>Table16[[#This Row],[General  Fund]]+Table16[[#This Row],[All Other Governmental Funds]]</f>
        <v>20431668</v>
      </c>
    </row>
    <row r="495" spans="1:13">
      <c r="A495" s="109">
        <v>505</v>
      </c>
      <c r="B495" s="109" t="s">
        <v>391</v>
      </c>
      <c r="C495" s="110" t="s">
        <v>481</v>
      </c>
      <c r="D495" s="110" t="s">
        <v>405</v>
      </c>
      <c r="E495" s="112"/>
      <c r="F495" s="112">
        <v>8531980</v>
      </c>
      <c r="G495" s="112">
        <v>7005762</v>
      </c>
      <c r="H495" s="112">
        <v>572000</v>
      </c>
      <c r="I495" s="112">
        <v>203346</v>
      </c>
      <c r="J495" s="112">
        <v>9948</v>
      </c>
      <c r="K495" s="109" t="s">
        <v>73</v>
      </c>
      <c r="L495" s="109">
        <v>2019</v>
      </c>
      <c r="M495" s="112">
        <f>Table16[[#This Row],[General  Fund]]+Table16[[#This Row],[All Other Governmental Funds]]</f>
        <v>15537742</v>
      </c>
    </row>
    <row r="496" spans="1:13">
      <c r="A496" s="109">
        <v>506</v>
      </c>
      <c r="B496" s="109" t="s">
        <v>392</v>
      </c>
      <c r="C496" s="110" t="s">
        <v>393</v>
      </c>
      <c r="D496" s="110" t="s">
        <v>405</v>
      </c>
      <c r="E496" s="112"/>
      <c r="F496" s="112">
        <v>873550</v>
      </c>
      <c r="G496" s="112">
        <v>5967371</v>
      </c>
      <c r="H496" s="112">
        <v>3744694</v>
      </c>
      <c r="I496" s="112">
        <v>1473549</v>
      </c>
      <c r="J496" s="112">
        <v>12324132</v>
      </c>
      <c r="K496" s="109" t="s">
        <v>73</v>
      </c>
      <c r="L496" s="109">
        <v>2019</v>
      </c>
      <c r="M496" s="112">
        <f>Table16[[#This Row],[General  Fund]]+Table16[[#This Row],[All Other Governmental Funds]]</f>
        <v>6840921</v>
      </c>
    </row>
    <row r="497" spans="1:13">
      <c r="A497" s="109">
        <v>507</v>
      </c>
      <c r="B497" s="109" t="s">
        <v>394</v>
      </c>
      <c r="C497" s="110" t="s">
        <v>395</v>
      </c>
      <c r="D497" s="110" t="s">
        <v>401</v>
      </c>
      <c r="E497" s="112"/>
      <c r="F497" s="112">
        <v>74879</v>
      </c>
      <c r="G497" s="112">
        <v>2076269</v>
      </c>
      <c r="H497" s="112"/>
      <c r="I497" s="112"/>
      <c r="J497" s="112"/>
      <c r="K497" s="109" t="s">
        <v>73</v>
      </c>
      <c r="L497" s="109">
        <v>2019</v>
      </c>
      <c r="M497" s="112">
        <f>Table16[[#This Row],[General  Fund]]+Table16[[#This Row],[All Other Governmental Funds]]</f>
        <v>2151148</v>
      </c>
    </row>
    <row r="498" spans="1:13">
      <c r="A498" s="109">
        <v>508</v>
      </c>
      <c r="B498" s="109" t="s">
        <v>339</v>
      </c>
      <c r="C498" s="110" t="s">
        <v>482</v>
      </c>
      <c r="D498" s="110" t="s">
        <v>401</v>
      </c>
      <c r="E498" s="112"/>
      <c r="F498" s="112">
        <v>259814</v>
      </c>
      <c r="G498" s="112">
        <v>9000</v>
      </c>
      <c r="H498" s="112">
        <v>64759</v>
      </c>
      <c r="I498" s="112">
        <v>646818</v>
      </c>
      <c r="J498" s="112"/>
      <c r="K498" s="109" t="s">
        <v>73</v>
      </c>
      <c r="L498" s="109">
        <v>2019</v>
      </c>
      <c r="M498" s="112">
        <f>Table16[[#This Row],[General  Fund]]+Table16[[#This Row],[All Other Governmental Funds]]</f>
        <v>268814</v>
      </c>
    </row>
    <row r="499" spans="1:13">
      <c r="A499" s="109">
        <v>509</v>
      </c>
      <c r="B499" s="109" t="s">
        <v>483</v>
      </c>
      <c r="C499" s="110" t="s">
        <v>484</v>
      </c>
      <c r="D499" s="110" t="s">
        <v>401</v>
      </c>
      <c r="E499" s="112"/>
      <c r="F499" s="112"/>
      <c r="G499" s="112"/>
      <c r="H499" s="112"/>
      <c r="I499" s="112"/>
      <c r="J499" s="112"/>
      <c r="K499" s="109" t="s">
        <v>73</v>
      </c>
      <c r="L499" s="109">
        <v>2019</v>
      </c>
      <c r="M499" s="112">
        <f>Table16[[#This Row],[General  Fund]]+Table16[[#This Row],[All Other Governmental Funds]]</f>
        <v>0</v>
      </c>
    </row>
    <row r="500" spans="1:13">
      <c r="A500" s="109">
        <v>510</v>
      </c>
      <c r="B500" s="109" t="s">
        <v>340</v>
      </c>
      <c r="C500" s="110" t="s">
        <v>341</v>
      </c>
      <c r="D500" s="110" t="s">
        <v>401</v>
      </c>
      <c r="E500" s="112"/>
      <c r="F500" s="112"/>
      <c r="G500" s="112"/>
      <c r="H500" s="112"/>
      <c r="I500" s="112"/>
      <c r="J500" s="112">
        <v>8447119</v>
      </c>
      <c r="K500" s="109" t="s">
        <v>73</v>
      </c>
      <c r="L500" s="109">
        <v>2019</v>
      </c>
      <c r="M500" s="112">
        <f>Table16[[#This Row],[General  Fund]]+Table16[[#This Row],[All Other Governmental Funds]]</f>
        <v>0</v>
      </c>
    </row>
    <row r="501" spans="1:13">
      <c r="A501" s="109">
        <v>511</v>
      </c>
      <c r="B501" s="109" t="s">
        <v>342</v>
      </c>
      <c r="C501" s="110" t="s">
        <v>343</v>
      </c>
      <c r="D501" s="110" t="s">
        <v>485</v>
      </c>
      <c r="E501" s="112"/>
      <c r="F501" s="112"/>
      <c r="G501" s="112"/>
      <c r="H501" s="112">
        <v>8052316</v>
      </c>
      <c r="I501" s="112"/>
      <c r="J501" s="112">
        <v>99639762</v>
      </c>
      <c r="K501" s="109" t="s">
        <v>73</v>
      </c>
      <c r="L501" s="109">
        <v>2019</v>
      </c>
      <c r="M501" s="112">
        <f>Table16[[#This Row],[General  Fund]]+Table16[[#This Row],[All Other Governmental Funds]]</f>
        <v>0</v>
      </c>
    </row>
    <row r="502" spans="1:13">
      <c r="A502" s="109">
        <v>512</v>
      </c>
      <c r="B502" s="109" t="s">
        <v>344</v>
      </c>
      <c r="C502" s="110" t="s">
        <v>345</v>
      </c>
      <c r="D502" s="110" t="s">
        <v>485</v>
      </c>
      <c r="E502" s="112"/>
      <c r="F502" s="112"/>
      <c r="G502" s="112"/>
      <c r="H502" s="112">
        <v>33362733</v>
      </c>
      <c r="I502" s="112">
        <v>234044</v>
      </c>
      <c r="J502" s="112">
        <v>224802709</v>
      </c>
      <c r="K502" s="109" t="s">
        <v>73</v>
      </c>
      <c r="L502" s="109">
        <v>2019</v>
      </c>
      <c r="M502" s="112">
        <f>Table16[[#This Row],[General  Fund]]+Table16[[#This Row],[All Other Governmental Funds]]</f>
        <v>0</v>
      </c>
    </row>
    <row r="503" spans="1:13">
      <c r="A503" s="109">
        <v>513</v>
      </c>
      <c r="B503" s="109" t="s">
        <v>346</v>
      </c>
      <c r="C503" s="110" t="s">
        <v>347</v>
      </c>
      <c r="D503" s="110" t="s">
        <v>485</v>
      </c>
      <c r="E503" s="112"/>
      <c r="F503" s="112"/>
      <c r="G503" s="112"/>
      <c r="H503" s="112">
        <v>278054</v>
      </c>
      <c r="I503" s="112">
        <v>251842</v>
      </c>
      <c r="J503" s="112">
        <v>402408</v>
      </c>
      <c r="K503" s="109" t="s">
        <v>73</v>
      </c>
      <c r="L503" s="109">
        <v>2019</v>
      </c>
      <c r="M503" s="112">
        <f>Table16[[#This Row],[General  Fund]]+Table16[[#This Row],[All Other Governmental Funds]]</f>
        <v>0</v>
      </c>
    </row>
    <row r="504" spans="1:13">
      <c r="A504" s="109">
        <v>514</v>
      </c>
      <c r="B504" s="109" t="s">
        <v>348</v>
      </c>
      <c r="C504" s="110" t="s">
        <v>349</v>
      </c>
      <c r="D504" s="110" t="s">
        <v>485</v>
      </c>
      <c r="E504" s="112"/>
      <c r="F504" s="112"/>
      <c r="G504" s="112"/>
      <c r="H504" s="112"/>
      <c r="I504" s="112"/>
      <c r="J504" s="112"/>
      <c r="K504" s="109" t="s">
        <v>73</v>
      </c>
      <c r="L504" s="109">
        <v>2019</v>
      </c>
      <c r="M504" s="112">
        <f>Table16[[#This Row],[General  Fund]]+Table16[[#This Row],[All Other Governmental Funds]]</f>
        <v>0</v>
      </c>
    </row>
    <row r="505" spans="1:13">
      <c r="A505" s="109">
        <v>515</v>
      </c>
      <c r="B505" s="109" t="s">
        <v>350</v>
      </c>
      <c r="C505" s="110" t="s">
        <v>351</v>
      </c>
      <c r="D505" s="110" t="s">
        <v>485</v>
      </c>
      <c r="E505" s="112"/>
      <c r="F505" s="112"/>
      <c r="G505" s="112"/>
      <c r="H505" s="112"/>
      <c r="I505" s="112"/>
      <c r="J505" s="112"/>
      <c r="K505" s="109" t="s">
        <v>73</v>
      </c>
      <c r="L505" s="109">
        <v>2019</v>
      </c>
      <c r="M505" s="112">
        <f>Table16[[#This Row],[General  Fund]]+Table16[[#This Row],[All Other Governmental Funds]]</f>
        <v>0</v>
      </c>
    </row>
    <row r="506" spans="1:13">
      <c r="A506" s="109">
        <v>516</v>
      </c>
      <c r="B506" s="109" t="s">
        <v>352</v>
      </c>
      <c r="C506" s="110" t="s">
        <v>353</v>
      </c>
      <c r="D506" s="110" t="s">
        <v>485</v>
      </c>
      <c r="E506" s="112"/>
      <c r="F506" s="112"/>
      <c r="G506" s="112"/>
      <c r="H506" s="112">
        <v>8496648</v>
      </c>
      <c r="I506" s="112"/>
      <c r="J506" s="112">
        <v>347223294</v>
      </c>
      <c r="K506" s="109" t="s">
        <v>73</v>
      </c>
      <c r="L506" s="109">
        <v>2019</v>
      </c>
      <c r="M506" s="112">
        <f>Table16[[#This Row],[General  Fund]]+Table16[[#This Row],[All Other Governmental Funds]]</f>
        <v>0</v>
      </c>
    </row>
    <row r="507" spans="1:13">
      <c r="A507" s="109">
        <v>517</v>
      </c>
      <c r="B507" s="109" t="s">
        <v>355</v>
      </c>
      <c r="C507" s="110">
        <v>190</v>
      </c>
      <c r="D507" s="110" t="s">
        <v>403</v>
      </c>
      <c r="E507" s="112"/>
      <c r="F507" s="112"/>
      <c r="G507" s="112"/>
      <c r="H507" s="112">
        <v>381620</v>
      </c>
      <c r="I507" s="112"/>
      <c r="J507" s="112">
        <v>7570749</v>
      </c>
      <c r="K507" s="109" t="s">
        <v>73</v>
      </c>
      <c r="L507" s="109">
        <v>2019</v>
      </c>
      <c r="M507" s="112">
        <f>Table16[[#This Row],[General  Fund]]+Table16[[#This Row],[All Other Governmental Funds]]</f>
        <v>0</v>
      </c>
    </row>
    <row r="508" spans="1:13">
      <c r="A508" s="109">
        <v>518</v>
      </c>
      <c r="B508" s="109" t="s">
        <v>486</v>
      </c>
      <c r="C508" s="110">
        <v>191</v>
      </c>
      <c r="D508" s="110" t="s">
        <v>403</v>
      </c>
      <c r="E508" s="112"/>
      <c r="F508" s="112"/>
      <c r="G508" s="112"/>
      <c r="H508" s="112"/>
      <c r="I508" s="112"/>
      <c r="J508" s="112">
        <v>433667</v>
      </c>
      <c r="K508" s="109" t="s">
        <v>73</v>
      </c>
      <c r="L508" s="109">
        <v>2019</v>
      </c>
      <c r="M508" s="112">
        <f>Table16[[#This Row],[General  Fund]]+Table16[[#This Row],[All Other Governmental Funds]]</f>
        <v>0</v>
      </c>
    </row>
    <row r="509" spans="1:13">
      <c r="A509" s="109">
        <v>519</v>
      </c>
      <c r="B509" s="109" t="s">
        <v>487</v>
      </c>
      <c r="C509" s="110" t="s">
        <v>488</v>
      </c>
      <c r="D509" s="110" t="s">
        <v>403</v>
      </c>
      <c r="E509" s="112"/>
      <c r="F509" s="112"/>
      <c r="G509" s="112"/>
      <c r="H509" s="112"/>
      <c r="I509" s="112"/>
      <c r="J509" s="112"/>
      <c r="K509" s="109" t="s">
        <v>73</v>
      </c>
      <c r="L509" s="109">
        <v>2019</v>
      </c>
      <c r="M509" s="112">
        <f>Table16[[#This Row],[General  Fund]]+Table16[[#This Row],[All Other Governmental Funds]]</f>
        <v>0</v>
      </c>
    </row>
    <row r="510" spans="1:13">
      <c r="A510" s="109">
        <v>520</v>
      </c>
      <c r="B510" s="109" t="s">
        <v>356</v>
      </c>
      <c r="C510" s="110" t="s">
        <v>489</v>
      </c>
      <c r="D510" s="110" t="s">
        <v>403</v>
      </c>
      <c r="E510" s="112"/>
      <c r="F510" s="112">
        <v>560286</v>
      </c>
      <c r="G510" s="112"/>
      <c r="H510" s="112"/>
      <c r="I510" s="112"/>
      <c r="J510" s="112"/>
      <c r="K510" s="109" t="s">
        <v>73</v>
      </c>
      <c r="L510" s="109">
        <v>2019</v>
      </c>
      <c r="M510" s="112">
        <f>Table16[[#This Row],[General  Fund]]+Table16[[#This Row],[All Other Governmental Funds]]</f>
        <v>560286</v>
      </c>
    </row>
    <row r="511" spans="1:13">
      <c r="A511" s="109">
        <v>521</v>
      </c>
      <c r="B511" s="109" t="s">
        <v>357</v>
      </c>
      <c r="C511" s="110" t="s">
        <v>358</v>
      </c>
      <c r="D511" s="110" t="s">
        <v>403</v>
      </c>
      <c r="E511" s="112"/>
      <c r="F511" s="112"/>
      <c r="G511" s="112"/>
      <c r="H511" s="112"/>
      <c r="I511" s="112"/>
      <c r="J511" s="112"/>
      <c r="K511" s="109" t="s">
        <v>73</v>
      </c>
      <c r="L511" s="109">
        <v>2019</v>
      </c>
      <c r="M511" s="112">
        <f>Table16[[#This Row],[General  Fund]]+Table16[[#This Row],[All Other Governmental Funds]]</f>
        <v>0</v>
      </c>
    </row>
    <row r="512" spans="1:13">
      <c r="A512" s="109">
        <v>522</v>
      </c>
      <c r="B512" s="109" t="s">
        <v>359</v>
      </c>
      <c r="C512" s="110" t="s">
        <v>360</v>
      </c>
      <c r="D512" s="110" t="s">
        <v>490</v>
      </c>
      <c r="E512" s="112"/>
      <c r="F512" s="112"/>
      <c r="G512" s="112">
        <v>0</v>
      </c>
      <c r="H512" s="112">
        <v>886654</v>
      </c>
      <c r="I512" s="112"/>
      <c r="J512" s="112">
        <v>7483652</v>
      </c>
      <c r="K512" s="109" t="s">
        <v>73</v>
      </c>
      <c r="L512" s="109">
        <v>2019</v>
      </c>
      <c r="M512" s="112">
        <f>Table16[[#This Row],[General  Fund]]+Table16[[#This Row],[All Other Governmental Funds]]</f>
        <v>0</v>
      </c>
    </row>
    <row r="513" spans="1:13">
      <c r="A513" s="109">
        <v>523</v>
      </c>
      <c r="B513" s="109" t="s">
        <v>362</v>
      </c>
      <c r="C513" s="110">
        <v>214</v>
      </c>
      <c r="D513" s="110" t="s">
        <v>404</v>
      </c>
      <c r="E513" s="112"/>
      <c r="F513" s="112">
        <v>6986983</v>
      </c>
      <c r="G513" s="112">
        <v>7498675</v>
      </c>
      <c r="H513" s="112">
        <v>597662</v>
      </c>
      <c r="I513" s="112"/>
      <c r="J513" s="112">
        <v>1239716</v>
      </c>
      <c r="K513" s="109" t="s">
        <v>73</v>
      </c>
      <c r="L513" s="109">
        <v>2019</v>
      </c>
      <c r="M513" s="112">
        <f>Table16[[#This Row],[General  Fund]]+Table16[[#This Row],[All Other Governmental Funds]]</f>
        <v>14485658</v>
      </c>
    </row>
    <row r="514" spans="1:13">
      <c r="A514" s="109">
        <v>524</v>
      </c>
      <c r="B514" s="109" t="s">
        <v>363</v>
      </c>
      <c r="C514" s="110" t="s">
        <v>364</v>
      </c>
      <c r="D514" s="110" t="s">
        <v>404</v>
      </c>
      <c r="E514" s="112"/>
      <c r="F514" s="112">
        <v>4269733</v>
      </c>
      <c r="G514" s="112">
        <v>2618144</v>
      </c>
      <c r="H514" s="112">
        <v>446279</v>
      </c>
      <c r="I514" s="112"/>
      <c r="J514" s="112"/>
      <c r="K514" s="109" t="s">
        <v>73</v>
      </c>
      <c r="L514" s="109">
        <v>2019</v>
      </c>
      <c r="M514" s="112">
        <f>Table16[[#This Row],[General  Fund]]+Table16[[#This Row],[All Other Governmental Funds]]</f>
        <v>6887877</v>
      </c>
    </row>
    <row r="515" spans="1:13">
      <c r="A515" s="109">
        <v>525</v>
      </c>
      <c r="B515" s="109" t="s">
        <v>365</v>
      </c>
      <c r="C515" s="110" t="s">
        <v>366</v>
      </c>
      <c r="D515" s="110" t="s">
        <v>404</v>
      </c>
      <c r="E515" s="112"/>
      <c r="F515" s="112">
        <v>2597861</v>
      </c>
      <c r="G515" s="112">
        <v>8857877</v>
      </c>
      <c r="H515" s="112">
        <v>3069073</v>
      </c>
      <c r="I515" s="112">
        <v>4324837</v>
      </c>
      <c r="J515" s="112">
        <v>20875220</v>
      </c>
      <c r="K515" s="109" t="s">
        <v>73</v>
      </c>
      <c r="L515" s="109">
        <v>2019</v>
      </c>
      <c r="M515" s="112">
        <f>Table16[[#This Row],[General  Fund]]+Table16[[#This Row],[All Other Governmental Funds]]</f>
        <v>11455738</v>
      </c>
    </row>
    <row r="516" spans="1:13">
      <c r="A516" s="109">
        <v>526</v>
      </c>
      <c r="B516" s="109" t="s">
        <v>367</v>
      </c>
      <c r="C516" s="110" t="s">
        <v>368</v>
      </c>
      <c r="D516" s="110" t="s">
        <v>491</v>
      </c>
      <c r="E516" s="112"/>
      <c r="F516" s="112"/>
      <c r="G516" s="112"/>
      <c r="H516" s="112">
        <v>62336690</v>
      </c>
      <c r="I516" s="112"/>
      <c r="J516" s="112">
        <v>174660655</v>
      </c>
      <c r="K516" s="109" t="s">
        <v>73</v>
      </c>
      <c r="L516" s="109">
        <v>2019</v>
      </c>
      <c r="M516" s="112">
        <f>Table16[[#This Row],[General  Fund]]+Table16[[#This Row],[All Other Governmental Funds]]</f>
        <v>0</v>
      </c>
    </row>
    <row r="517" spans="1:13">
      <c r="A517" s="109">
        <v>527</v>
      </c>
      <c r="B517" s="109" t="s">
        <v>369</v>
      </c>
      <c r="C517" s="110">
        <v>314</v>
      </c>
      <c r="D517" s="110" t="s">
        <v>491</v>
      </c>
      <c r="E517" s="112"/>
      <c r="F517" s="112"/>
      <c r="G517" s="112"/>
      <c r="H517" s="112"/>
      <c r="I517" s="112"/>
      <c r="J517" s="112">
        <v>560286</v>
      </c>
      <c r="K517" s="109" t="s">
        <v>73</v>
      </c>
      <c r="L517" s="109">
        <v>2019</v>
      </c>
      <c r="M517" s="112">
        <f>Table16[[#This Row],[General  Fund]]+Table16[[#This Row],[All Other Governmental Funds]]</f>
        <v>0</v>
      </c>
    </row>
    <row r="518" spans="1:13">
      <c r="A518" s="109">
        <v>528</v>
      </c>
      <c r="B518" s="109" t="s">
        <v>370</v>
      </c>
      <c r="C518" s="110" t="s">
        <v>371</v>
      </c>
      <c r="D518" s="110" t="s">
        <v>491</v>
      </c>
      <c r="E518" s="112"/>
      <c r="F518" s="112"/>
      <c r="G518" s="112"/>
      <c r="H518" s="112"/>
      <c r="I518" s="112"/>
      <c r="J518" s="112"/>
      <c r="K518" s="109" t="s">
        <v>73</v>
      </c>
      <c r="L518" s="109">
        <v>2019</v>
      </c>
      <c r="M518" s="112">
        <f>Table16[[#This Row],[General  Fund]]+Table16[[#This Row],[All Other Governmental Funds]]</f>
        <v>0</v>
      </c>
    </row>
    <row r="519" spans="1:13">
      <c r="A519" s="109">
        <v>529</v>
      </c>
      <c r="B519" s="109" t="s">
        <v>372</v>
      </c>
      <c r="C519" s="110">
        <v>339</v>
      </c>
      <c r="D519" s="110" t="s">
        <v>491</v>
      </c>
      <c r="E519" s="112"/>
      <c r="F519" s="112">
        <v>539287</v>
      </c>
      <c r="G519" s="112">
        <v>2715639</v>
      </c>
      <c r="H519" s="112"/>
      <c r="I519" s="112"/>
      <c r="J519" s="112">
        <v>5399940</v>
      </c>
      <c r="K519" s="109" t="s">
        <v>73</v>
      </c>
      <c r="L519" s="109">
        <v>2019</v>
      </c>
      <c r="M519" s="112">
        <f>Table16[[#This Row],[General  Fund]]+Table16[[#This Row],[All Other Governmental Funds]]</f>
        <v>3254926</v>
      </c>
    </row>
    <row r="520" spans="1:13">
      <c r="A520" s="109">
        <v>530</v>
      </c>
      <c r="B520" s="109" t="s">
        <v>373</v>
      </c>
      <c r="C520" s="110">
        <v>334</v>
      </c>
      <c r="D520" s="110" t="s">
        <v>491</v>
      </c>
      <c r="E520" s="112"/>
      <c r="F520" s="112"/>
      <c r="G520" s="112"/>
      <c r="H520" s="112">
        <v>0</v>
      </c>
      <c r="I520" s="112"/>
      <c r="J520" s="112"/>
      <c r="K520" s="109" t="s">
        <v>73</v>
      </c>
      <c r="L520" s="109">
        <v>2019</v>
      </c>
      <c r="M520" s="112">
        <f>Table16[[#This Row],[General  Fund]]+Table16[[#This Row],[All Other Governmental Funds]]</f>
        <v>0</v>
      </c>
    </row>
    <row r="521" spans="1:13">
      <c r="A521" s="109">
        <v>531</v>
      </c>
      <c r="B521" s="109" t="s">
        <v>374</v>
      </c>
      <c r="C521" s="110">
        <v>335</v>
      </c>
      <c r="D521" s="110" t="s">
        <v>491</v>
      </c>
      <c r="E521" s="112"/>
      <c r="F521" s="112"/>
      <c r="G521" s="112"/>
      <c r="H521" s="112">
        <v>1059623</v>
      </c>
      <c r="I521" s="112"/>
      <c r="J521" s="112"/>
      <c r="K521" s="109" t="s">
        <v>73</v>
      </c>
      <c r="L521" s="109">
        <v>2019</v>
      </c>
      <c r="M521" s="112">
        <f>Table16[[#This Row],[General  Fund]]+Table16[[#This Row],[All Other Governmental Funds]]</f>
        <v>0</v>
      </c>
    </row>
    <row r="522" spans="1:13">
      <c r="A522" s="109">
        <v>532</v>
      </c>
      <c r="B522" s="109" t="s">
        <v>375</v>
      </c>
      <c r="C522" s="110">
        <v>343</v>
      </c>
      <c r="D522" s="110" t="s">
        <v>491</v>
      </c>
      <c r="E522" s="112"/>
      <c r="F522" s="112"/>
      <c r="G522" s="112"/>
      <c r="H522" s="112"/>
      <c r="I522" s="112"/>
      <c r="J522" s="112"/>
      <c r="K522" s="109" t="s">
        <v>73</v>
      </c>
      <c r="L522" s="109">
        <v>2019</v>
      </c>
      <c r="M522" s="112">
        <f>Table16[[#This Row],[General  Fund]]+Table16[[#This Row],[All Other Governmental Funds]]</f>
        <v>0</v>
      </c>
    </row>
    <row r="523" spans="1:13">
      <c r="A523" s="109">
        <v>533</v>
      </c>
      <c r="B523" s="109" t="s">
        <v>492</v>
      </c>
      <c r="C523" s="110" t="s">
        <v>493</v>
      </c>
      <c r="D523" s="110" t="s">
        <v>491</v>
      </c>
      <c r="E523" s="112"/>
      <c r="F523" s="112"/>
      <c r="G523" s="112"/>
      <c r="H523" s="112"/>
      <c r="I523" s="112"/>
      <c r="J523" s="112"/>
      <c r="K523" s="109" t="s">
        <v>73</v>
      </c>
      <c r="L523" s="109">
        <v>2019</v>
      </c>
      <c r="M523" s="112">
        <f>Table16[[#This Row],[General  Fund]]+Table16[[#This Row],[All Other Governmental Funds]]</f>
        <v>0</v>
      </c>
    </row>
    <row r="524" spans="1:13">
      <c r="A524" s="109">
        <v>534</v>
      </c>
      <c r="B524" s="109" t="s">
        <v>376</v>
      </c>
      <c r="C524" s="110" t="s">
        <v>377</v>
      </c>
      <c r="D524" s="110" t="s">
        <v>494</v>
      </c>
      <c r="E524" s="112"/>
      <c r="F524" s="112">
        <v>2959125</v>
      </c>
      <c r="G524" s="112">
        <v>47566023</v>
      </c>
      <c r="H524" s="112">
        <v>1938288</v>
      </c>
      <c r="I524" s="112"/>
      <c r="J524" s="112">
        <v>1340141</v>
      </c>
      <c r="K524" s="109" t="s">
        <v>73</v>
      </c>
      <c r="L524" s="109">
        <v>2019</v>
      </c>
      <c r="M524" s="112">
        <f>Table16[[#This Row],[General  Fund]]+Table16[[#This Row],[All Other Governmental Funds]]</f>
        <v>50525148</v>
      </c>
    </row>
    <row r="525" spans="1:13">
      <c r="A525" s="109">
        <v>535</v>
      </c>
      <c r="B525" s="109" t="s">
        <v>378</v>
      </c>
      <c r="C525" s="110">
        <v>391</v>
      </c>
      <c r="D525" s="110" t="s">
        <v>167</v>
      </c>
      <c r="E525" s="112"/>
      <c r="F525" s="112"/>
      <c r="G525" s="112"/>
      <c r="H525" s="112">
        <v>43039033</v>
      </c>
      <c r="I525" s="112">
        <v>485886</v>
      </c>
      <c r="J525" s="112">
        <v>514152455</v>
      </c>
      <c r="K525" s="109" t="s">
        <v>73</v>
      </c>
      <c r="L525" s="109">
        <v>2019</v>
      </c>
      <c r="M525" s="112">
        <f>Table16[[#This Row],[General  Fund]]+Table16[[#This Row],[All Other Governmental Funds]]</f>
        <v>0</v>
      </c>
    </row>
    <row r="526" spans="1:13">
      <c r="A526" s="109">
        <v>536</v>
      </c>
      <c r="B526" s="109" t="s">
        <v>379</v>
      </c>
      <c r="C526" s="110" t="s">
        <v>380</v>
      </c>
      <c r="D526" s="110" t="s">
        <v>379</v>
      </c>
      <c r="E526" s="112"/>
      <c r="F526" s="112">
        <v>894979</v>
      </c>
      <c r="G526" s="112">
        <v>403054</v>
      </c>
      <c r="H526" s="112"/>
      <c r="I526" s="112"/>
      <c r="J526" s="112"/>
      <c r="K526" s="109" t="s">
        <v>73</v>
      </c>
      <c r="L526" s="109">
        <v>2019</v>
      </c>
      <c r="M526" s="112">
        <f>Table16[[#This Row],[General  Fund]]+Table16[[#This Row],[All Other Governmental Funds]]</f>
        <v>1298033</v>
      </c>
    </row>
    <row r="527" spans="1:13">
      <c r="A527" s="109">
        <v>537</v>
      </c>
      <c r="B527" s="109" t="s">
        <v>32</v>
      </c>
      <c r="C527" s="110" t="s">
        <v>381</v>
      </c>
      <c r="D527" s="110" t="s">
        <v>32</v>
      </c>
      <c r="E527" s="112"/>
      <c r="F527" s="112"/>
      <c r="G527" s="112">
        <v>42164426</v>
      </c>
      <c r="H527" s="112">
        <v>6785567</v>
      </c>
      <c r="I527" s="112"/>
      <c r="J527" s="112">
        <v>35308997</v>
      </c>
      <c r="K527" s="109" t="s">
        <v>73</v>
      </c>
      <c r="L527" s="109">
        <v>2019</v>
      </c>
      <c r="M527" s="112">
        <f>Table16[[#This Row],[General  Fund]]+Table16[[#This Row],[All Other Governmental Funds]]</f>
        <v>42164426</v>
      </c>
    </row>
    <row r="528" spans="1:13">
      <c r="A528" s="109">
        <v>538</v>
      </c>
      <c r="B528" s="109" t="s">
        <v>20</v>
      </c>
      <c r="C528" s="110" t="s">
        <v>382</v>
      </c>
      <c r="D528" s="110" t="s">
        <v>20</v>
      </c>
      <c r="E528" s="112"/>
      <c r="F528" s="112">
        <v>27513807</v>
      </c>
      <c r="G528" s="112"/>
      <c r="H528" s="112"/>
      <c r="I528" s="112"/>
      <c r="J528" s="112"/>
      <c r="K528" s="109" t="s">
        <v>73</v>
      </c>
      <c r="L528" s="109">
        <v>2019</v>
      </c>
      <c r="M528" s="112">
        <f>Table16[[#This Row],[General  Fund]]+Table16[[#This Row],[All Other Governmental Funds]]</f>
        <v>27513807</v>
      </c>
    </row>
    <row r="529" spans="1:13">
      <c r="A529" s="109">
        <v>539</v>
      </c>
      <c r="B529" s="109" t="s">
        <v>25</v>
      </c>
      <c r="C529" s="110" t="s">
        <v>383</v>
      </c>
      <c r="D529" s="110" t="s">
        <v>25</v>
      </c>
      <c r="E529" s="112"/>
      <c r="F529" s="112">
        <v>2921941</v>
      </c>
      <c r="G529" s="112">
        <v>33053492</v>
      </c>
      <c r="H529" s="112"/>
      <c r="I529" s="112"/>
      <c r="J529" s="112"/>
      <c r="K529" s="109" t="s">
        <v>73</v>
      </c>
      <c r="L529" s="109">
        <v>2019</v>
      </c>
      <c r="M529" s="112">
        <f>Table16[[#This Row],[General  Fund]]+Table16[[#This Row],[All Other Governmental Funds]]</f>
        <v>35975433</v>
      </c>
    </row>
    <row r="530" spans="1:13">
      <c r="A530" s="109">
        <v>540</v>
      </c>
      <c r="B530" s="109" t="s">
        <v>177</v>
      </c>
      <c r="C530" s="110" t="s">
        <v>384</v>
      </c>
      <c r="D530" s="110" t="s">
        <v>177</v>
      </c>
      <c r="E530" s="112"/>
      <c r="F530" s="112">
        <v>49447703</v>
      </c>
      <c r="G530" s="112"/>
      <c r="H530" s="112">
        <v>57384341</v>
      </c>
      <c r="I530" s="112">
        <v>12095334</v>
      </c>
      <c r="J530" s="112">
        <v>46005048</v>
      </c>
      <c r="K530" s="109" t="s">
        <v>73</v>
      </c>
      <c r="L530" s="109">
        <v>2019</v>
      </c>
      <c r="M530" s="112">
        <f>Table16[[#This Row],[General  Fund]]+Table16[[#This Row],[All Other Governmental Funds]]</f>
        <v>49447703</v>
      </c>
    </row>
    <row r="531" spans="1:13">
      <c r="A531" s="109">
        <v>541</v>
      </c>
      <c r="B531" s="109" t="s">
        <v>387</v>
      </c>
      <c r="D531" s="110"/>
      <c r="E531" s="112"/>
      <c r="F531" s="112"/>
      <c r="G531" s="112"/>
      <c r="H531" s="112"/>
      <c r="I531" s="112"/>
      <c r="J531" s="112"/>
      <c r="K531" s="109" t="s">
        <v>73</v>
      </c>
      <c r="L531" s="109">
        <v>2019</v>
      </c>
      <c r="M531" s="112">
        <f>Table16[[#This Row],[General  Fund]]+Table16[[#This Row],[All Other Governmental Funds]]</f>
        <v>0</v>
      </c>
    </row>
    <row r="532" spans="1:13">
      <c r="A532" s="109">
        <v>542</v>
      </c>
      <c r="B532" s="109" t="s">
        <v>388</v>
      </c>
      <c r="D532" s="110"/>
      <c r="E532" s="112"/>
      <c r="F532" s="112"/>
      <c r="G532" s="112"/>
      <c r="H532" s="112"/>
      <c r="I532" s="112"/>
      <c r="J532" s="112"/>
      <c r="K532" s="109" t="s">
        <v>73</v>
      </c>
      <c r="L532" s="109">
        <v>2019</v>
      </c>
      <c r="M532" s="112">
        <f>Table16[[#This Row],[General  Fund]]+Table16[[#This Row],[All Other Governmental Funds]]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L41"/>
  <sheetViews>
    <sheetView tabSelected="1" zoomScale="85" workbookViewId="0">
      <selection activeCell="H9" sqref="H9"/>
    </sheetView>
  </sheetViews>
  <sheetFormatPr defaultColWidth="13" defaultRowHeight="15" customHeight="1"/>
  <cols>
    <col min="1" max="1" width="13" style="49" customWidth="1"/>
    <col min="2" max="5" width="13.7109375" style="49" customWidth="1"/>
    <col min="6" max="6" width="31.140625" style="49" customWidth="1"/>
    <col min="7" max="7" width="13.7109375" style="49" customWidth="1"/>
    <col min="8" max="8" width="13.7109375" style="49" bestFit="1" customWidth="1"/>
    <col min="9" max="9" width="9.7109375" style="49" customWidth="1"/>
    <col min="10" max="10" width="7.140625" style="49" customWidth="1"/>
    <col min="11" max="16384" width="13" style="49"/>
  </cols>
  <sheetData>
    <row r="1" spans="1:10" ht="17.25" customHeight="1">
      <c r="A1" s="48" t="str">
        <f>CONCATENATE("CITIZEN'S GUIDE TO LOCAL UNIT FINANCES - ",'Data Input'!C2," (",'Data Input'!C3,")")</f>
        <v>CITIZEN'S GUIDE TO LOCAL UNIT FINANCES - Kent County (410000)</v>
      </c>
      <c r="E1" s="50"/>
      <c r="J1" s="71" t="s">
        <v>34</v>
      </c>
    </row>
    <row r="2" spans="1:10" ht="15" customHeight="1">
      <c r="A2" s="49" t="s">
        <v>31</v>
      </c>
      <c r="F2" s="64" t="s">
        <v>16</v>
      </c>
      <c r="G2" s="64"/>
      <c r="H2" s="64"/>
      <c r="I2" s="64"/>
      <c r="J2" s="64"/>
    </row>
    <row r="3" spans="1:10" ht="34.5" customHeight="1" thickBot="1">
      <c r="F3" s="60" t="s">
        <v>48</v>
      </c>
      <c r="G3" s="61">
        <f>+'Data Input'!F5</f>
        <v>2018</v>
      </c>
      <c r="H3" s="61">
        <f>+'Data Input'!G5</f>
        <v>2019</v>
      </c>
      <c r="I3" s="61" t="s">
        <v>30</v>
      </c>
      <c r="J3" s="62"/>
    </row>
    <row r="4" spans="1:10" ht="15" customHeight="1">
      <c r="F4" s="76" t="str">
        <f>'Data Input'!B10</f>
        <v>Taxes</v>
      </c>
      <c r="G4" s="52">
        <f>+'Data Input'!F10</f>
        <v>144220328</v>
      </c>
      <c r="H4" s="52">
        <f>+'Data Input'!G10</f>
        <v>156237265</v>
      </c>
      <c r="I4" s="53">
        <f t="shared" ref="I4:I11" si="0">IF(G4=0,"N/A",(H4-G4)/G4)</f>
        <v>8.3323461863157047E-2</v>
      </c>
    </row>
    <row r="5" spans="1:10" ht="15" customHeight="1">
      <c r="F5" s="77" t="str">
        <f>'Data Input'!B11</f>
        <v>Licences &amp; Permits</v>
      </c>
      <c r="G5" s="55">
        <f>+'Data Input'!F11</f>
        <v>988465</v>
      </c>
      <c r="H5" s="55">
        <f>+'Data Input'!G11</f>
        <v>1049928</v>
      </c>
      <c r="I5" s="56">
        <f t="shared" si="0"/>
        <v>6.2180249174224683E-2</v>
      </c>
    </row>
    <row r="6" spans="1:10" ht="15" customHeight="1">
      <c r="F6" s="77" t="str">
        <f>'Data Input'!B12</f>
        <v>Federal Grants</v>
      </c>
      <c r="G6" s="55">
        <f>+'Data Input'!F12</f>
        <v>23683216</v>
      </c>
      <c r="H6" s="55">
        <f>+'Data Input'!G12</f>
        <v>23996528</v>
      </c>
      <c r="I6" s="56">
        <f t="shared" si="0"/>
        <v>1.3229284401240101E-2</v>
      </c>
    </row>
    <row r="7" spans="1:10" ht="15" customHeight="1">
      <c r="F7" s="77" t="str">
        <f>'Data Input'!B13</f>
        <v>State Grants</v>
      </c>
      <c r="G7" s="55">
        <f>+'Data Input'!F13</f>
        <v>42054752</v>
      </c>
      <c r="H7" s="55">
        <f>+'Data Input'!G13</f>
        <v>50258699</v>
      </c>
      <c r="I7" s="56">
        <f t="shared" si="0"/>
        <v>0.1950777643392119</v>
      </c>
    </row>
    <row r="8" spans="1:10" ht="15" customHeight="1">
      <c r="F8" s="77" t="str">
        <f>'Data Input'!B14</f>
        <v>Local Contributions</v>
      </c>
      <c r="G8" s="55">
        <f>+'Data Input'!F14</f>
        <v>1996129</v>
      </c>
      <c r="H8" s="55">
        <f>+'Data Input'!G14</f>
        <v>3009823</v>
      </c>
      <c r="I8" s="56">
        <f t="shared" si="0"/>
        <v>0.507829904780703</v>
      </c>
    </row>
    <row r="9" spans="1:10" ht="15" customHeight="1">
      <c r="F9" s="77" t="str">
        <f>'Data Input'!B15</f>
        <v>Charges for Services</v>
      </c>
      <c r="G9" s="55">
        <f>+'Data Input'!F15</f>
        <v>51591122</v>
      </c>
      <c r="H9" s="55">
        <f>+'Data Input'!G15</f>
        <v>54057789</v>
      </c>
      <c r="I9" s="56">
        <f t="shared" si="0"/>
        <v>4.7811850263694597E-2</v>
      </c>
    </row>
    <row r="10" spans="1:10" ht="15" customHeight="1">
      <c r="F10" s="77" t="str">
        <f>'Data Input'!B16</f>
        <v>Fines &amp; Forfeits</v>
      </c>
      <c r="G10" s="55">
        <f>+'Data Input'!F16</f>
        <v>916355</v>
      </c>
      <c r="H10" s="55">
        <f>+'Data Input'!G16</f>
        <v>2126338</v>
      </c>
      <c r="I10" s="56">
        <f t="shared" si="0"/>
        <v>1.3204304008817545</v>
      </c>
    </row>
    <row r="11" spans="1:10" ht="15" customHeight="1">
      <c r="F11" s="77" t="str">
        <f>'Data Input'!B17</f>
        <v>Interest &amp; Rents</v>
      </c>
      <c r="G11" s="55">
        <f>+'Data Input'!F17</f>
        <v>13225835</v>
      </c>
      <c r="H11" s="55">
        <f>+'Data Input'!G17</f>
        <v>14149891</v>
      </c>
      <c r="I11" s="56">
        <f t="shared" si="0"/>
        <v>6.9867497968937306E-2</v>
      </c>
    </row>
    <row r="12" spans="1:10" ht="15" customHeight="1">
      <c r="F12" s="77" t="str">
        <f>'Data Input'!B18</f>
        <v>Other Revenue</v>
      </c>
      <c r="G12" s="55">
        <f>+'Data Input'!F18</f>
        <v>18713293</v>
      </c>
      <c r="H12" s="55">
        <f>+'Data Input'!G18</f>
        <v>14697881</v>
      </c>
      <c r="I12" s="56">
        <f t="shared" ref="I12" si="1">IF(G12=0,"N/A",(H12-G12)/G12)</f>
        <v>-0.21457538232314324</v>
      </c>
    </row>
    <row r="13" spans="1:10" ht="17.25" customHeight="1">
      <c r="F13" s="76" t="str">
        <f>'Data Input'!B19</f>
        <v>Other Financing Sources</v>
      </c>
      <c r="G13" s="49">
        <f>+'Data Input'!F19</f>
        <v>61316876</v>
      </c>
      <c r="H13" s="49">
        <f>+'Data Input'!G19</f>
        <v>91737751</v>
      </c>
      <c r="I13" s="53">
        <f>IF(G13=0,"N/A",(H13-G13)/G13)</f>
        <v>0.49612565062838493</v>
      </c>
    </row>
    <row r="14" spans="1:10" ht="17.25" customHeight="1" thickBot="1">
      <c r="F14" s="63" t="s">
        <v>47</v>
      </c>
      <c r="G14" s="57">
        <f>SUM(G4:G13)</f>
        <v>358706371</v>
      </c>
      <c r="H14" s="57">
        <f>SUM(H4:H13)</f>
        <v>411321893</v>
      </c>
      <c r="I14" s="58">
        <f>IF(G14=0,"N/A",(H14-G14)/G14)</f>
        <v>0.1466813144503642</v>
      </c>
    </row>
    <row r="15" spans="1:10" ht="15" customHeight="1" thickTop="1"/>
    <row r="18" spans="1:6" ht="15" customHeight="1">
      <c r="A18" s="49" t="s">
        <v>27</v>
      </c>
      <c r="F18" s="49" t="s">
        <v>18</v>
      </c>
    </row>
    <row r="38" spans="1:12" ht="15" customHeight="1">
      <c r="A38" s="143" t="s">
        <v>17</v>
      </c>
      <c r="B38" s="144"/>
      <c r="C38" s="144"/>
      <c r="D38" s="144"/>
      <c r="E38" s="144"/>
      <c r="F38" s="144"/>
      <c r="G38" s="144"/>
      <c r="H38" s="144"/>
      <c r="I38" s="144"/>
      <c r="J38" s="145"/>
      <c r="K38" s="54"/>
      <c r="L38" s="54"/>
    </row>
    <row r="39" spans="1:12" ht="15" customHeight="1">
      <c r="A39" s="146"/>
      <c r="B39" s="147"/>
      <c r="C39" s="147"/>
      <c r="D39" s="147"/>
      <c r="E39" s="147"/>
      <c r="F39" s="147"/>
      <c r="G39" s="147"/>
      <c r="H39" s="147"/>
      <c r="I39" s="147"/>
      <c r="J39" s="148"/>
      <c r="K39" s="54"/>
      <c r="L39" s="54"/>
    </row>
    <row r="40" spans="1:12" ht="15" customHeight="1">
      <c r="A40" s="149"/>
      <c r="B40" s="150"/>
      <c r="C40" s="150"/>
      <c r="D40" s="150"/>
      <c r="E40" s="150"/>
      <c r="F40" s="150"/>
      <c r="G40" s="150"/>
      <c r="H40" s="150"/>
      <c r="I40" s="150"/>
      <c r="J40" s="151"/>
      <c r="K40" s="54"/>
      <c r="L40" s="54"/>
    </row>
    <row r="41" spans="1:12" ht="15" customHeight="1">
      <c r="A41" s="49" t="str">
        <f>CONCATENATE("For more information on our unit's finances, contact ",'Data Input'!$C$79," at ",'Data Input'!$C$80,".")</f>
        <v>For more information on our unit's finances, contact Fiscal Services at 616.632.7670.</v>
      </c>
    </row>
  </sheetData>
  <sheetProtection selectLockedCells="1"/>
  <mergeCells count="1">
    <mergeCell ref="A38:J40"/>
  </mergeCells>
  <printOptions horizontalCentered="1"/>
  <pageMargins left="0.2" right="0.2" top="0.5" bottom="0.5" header="0.3" footer="0.3"/>
  <pageSetup scale="8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6" r:id="rId4" name="Drop Down 18">
              <controlPr defaultSize="0" autoLine="0" autoPict="0">
                <anchor moveWithCells="1">
                  <from>
                    <xdr:col>7</xdr:col>
                    <xdr:colOff>114300</xdr:colOff>
                    <xdr:row>18</xdr:row>
                    <xdr:rowOff>66675</xdr:rowOff>
                  </from>
                  <to>
                    <xdr:col>9</xdr:col>
                    <xdr:colOff>352425</xdr:colOff>
                    <xdr:row>19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J41"/>
  <sheetViews>
    <sheetView zoomScale="85" zoomScaleNormal="85" workbookViewId="0">
      <selection activeCell="L27" sqref="L27"/>
    </sheetView>
  </sheetViews>
  <sheetFormatPr defaultColWidth="13" defaultRowHeight="15" customHeight="1"/>
  <cols>
    <col min="1" max="1" width="13" style="49" customWidth="1"/>
    <col min="2" max="3" width="13.7109375" style="49" customWidth="1"/>
    <col min="4" max="4" width="13.85546875" style="49" customWidth="1"/>
    <col min="5" max="5" width="13.7109375" style="49" customWidth="1"/>
    <col min="6" max="6" width="33.42578125" style="49" customWidth="1"/>
    <col min="7" max="8" width="13.7109375" style="49" customWidth="1"/>
    <col min="9" max="9" width="9.7109375" style="49" customWidth="1"/>
    <col min="10" max="10" width="7.140625" style="49" customWidth="1"/>
    <col min="11" max="16384" width="13" style="49"/>
  </cols>
  <sheetData>
    <row r="1" spans="1:10" ht="15" customHeight="1">
      <c r="A1" s="48" t="str">
        <f>CONCATENATE("CITIZEN'S GUIDE TO LOCAL UNIT FINANCES - ",'Data Input'!C2," (",'Data Input'!C3,")")</f>
        <v>CITIZEN'S GUIDE TO LOCAL UNIT FINANCES - Kent County (410000)</v>
      </c>
      <c r="J1" s="71" t="s">
        <v>29</v>
      </c>
    </row>
    <row r="2" spans="1:10" ht="15" customHeight="1">
      <c r="A2" s="49" t="s">
        <v>36</v>
      </c>
      <c r="F2" s="49" t="s">
        <v>16</v>
      </c>
    </row>
    <row r="3" spans="1:10" ht="32.25" customHeight="1" thickBot="1">
      <c r="F3" s="65" t="s">
        <v>5</v>
      </c>
      <c r="G3" s="59">
        <f>+'Data Input'!F5</f>
        <v>2018</v>
      </c>
      <c r="H3" s="59">
        <f>+'Data Input'!G5</f>
        <v>2019</v>
      </c>
      <c r="I3" s="59" t="s">
        <v>30</v>
      </c>
      <c r="J3" s="51"/>
    </row>
    <row r="4" spans="1:10" ht="15" customHeight="1">
      <c r="F4" s="49" t="str">
        <f>'Data Input'!B22</f>
        <v>General Government</v>
      </c>
      <c r="G4" s="66">
        <f>'Data Input'!F22</f>
        <v>32085439</v>
      </c>
      <c r="H4" s="66">
        <f>'Data Input'!G22</f>
        <v>33495272</v>
      </c>
      <c r="I4" s="53">
        <f>IF(G4=0,"N/A",(H4-G4)/G4)</f>
        <v>4.3939962922121774E-2</v>
      </c>
    </row>
    <row r="5" spans="1:10" ht="15" customHeight="1">
      <c r="F5" s="55" t="str">
        <f>'Data Input'!B23</f>
        <v>Judicial</v>
      </c>
      <c r="G5" s="55">
        <f>'Data Input'!F23</f>
        <v>39836275</v>
      </c>
      <c r="H5" s="55">
        <f>'Data Input'!G23</f>
        <v>42277630</v>
      </c>
      <c r="I5" s="56">
        <f>IF(G5=0,"N/A",(H5-G5)/G5)</f>
        <v>6.1284721023740295E-2</v>
      </c>
    </row>
    <row r="6" spans="1:10" ht="15" customHeight="1">
      <c r="F6" s="55" t="str">
        <f>'Data Input'!B24</f>
        <v>Public Safety</v>
      </c>
      <c r="G6" s="55">
        <f>'Data Input'!F24</f>
        <v>81106209</v>
      </c>
      <c r="H6" s="55">
        <f>'Data Input'!G24</f>
        <v>85587751</v>
      </c>
      <c r="I6" s="56">
        <f t="shared" ref="I6:I11" si="0">IF(G6=0,"N/A",(H6-G6)/G6)</f>
        <v>5.5255227130638053E-2</v>
      </c>
    </row>
    <row r="7" spans="1:10" ht="15" customHeight="1">
      <c r="F7" s="55" t="str">
        <f>'Data Input'!B27</f>
        <v>Health &amp; Welfare</v>
      </c>
      <c r="G7" s="55">
        <f>'Data Input'!F27</f>
        <v>77226809</v>
      </c>
      <c r="H7" s="55">
        <f>'Data Input'!G27</f>
        <v>82914380</v>
      </c>
      <c r="I7" s="56">
        <f t="shared" si="0"/>
        <v>7.3647624104214895E-2</v>
      </c>
    </row>
    <row r="8" spans="1:10" ht="15" customHeight="1">
      <c r="F8" s="55" t="s">
        <v>400</v>
      </c>
      <c r="G8" s="55">
        <f>'Data Input'!F28</f>
        <v>14173344</v>
      </c>
      <c r="H8" s="55">
        <f>'Data Input'!G28</f>
        <v>11067526</v>
      </c>
      <c r="I8" s="56">
        <f t="shared" ref="I8" si="1">IF(G8=0,"N/A",(H8-G8)/G8)</f>
        <v>-0.21913092633608555</v>
      </c>
    </row>
    <row r="9" spans="1:10" ht="15" customHeight="1">
      <c r="F9" s="55" t="str">
        <f>'Data Input'!B29</f>
        <v>Recreation &amp; Culture</v>
      </c>
      <c r="G9" s="55">
        <f>'Data Input'!F29</f>
        <v>15111676</v>
      </c>
      <c r="H9" s="55">
        <f>'Data Input'!G29</f>
        <v>16264910</v>
      </c>
      <c r="I9" s="56">
        <f t="shared" si="0"/>
        <v>7.6314103081617152E-2</v>
      </c>
    </row>
    <row r="10" spans="1:10" ht="15" customHeight="1">
      <c r="F10" s="55" t="str">
        <f>'Data Input'!B30</f>
        <v>Other Expenses</v>
      </c>
      <c r="G10" s="55">
        <f>'Data Input'!F30</f>
        <v>39284540</v>
      </c>
      <c r="H10" s="55">
        <f>'Data Input'!G30</f>
        <v>53186974</v>
      </c>
      <c r="I10" s="56">
        <f t="shared" si="0"/>
        <v>0.35389071629704716</v>
      </c>
    </row>
    <row r="11" spans="1:10" ht="15" customHeight="1">
      <c r="F11" s="49" t="str">
        <f>'Data Input'!B32</f>
        <v>Other Financing Uses</v>
      </c>
      <c r="G11" s="55">
        <f>'Data Input'!F32</f>
        <v>57521877</v>
      </c>
      <c r="H11" s="55">
        <f>'Data Input'!G32</f>
        <v>65891389</v>
      </c>
      <c r="I11" s="53">
        <f t="shared" si="0"/>
        <v>0.14550137159119478</v>
      </c>
    </row>
    <row r="12" spans="1:10" ht="15" customHeight="1" thickBot="1">
      <c r="F12" s="67" t="s">
        <v>49</v>
      </c>
      <c r="G12" s="57">
        <f>SUM(G4:G11)</f>
        <v>356346169</v>
      </c>
      <c r="H12" s="57">
        <f>SUM(H4:H11)</f>
        <v>390685832</v>
      </c>
      <c r="I12" s="58">
        <f>(H12-G12)/G12</f>
        <v>9.6366022669377993E-2</v>
      </c>
    </row>
    <row r="13" spans="1:10" ht="15" customHeight="1" thickTop="1">
      <c r="F13" s="113"/>
      <c r="G13" s="114"/>
      <c r="H13" s="114"/>
      <c r="I13" s="115"/>
    </row>
    <row r="14" spans="1:10">
      <c r="F14" s="113"/>
      <c r="G14" s="114"/>
      <c r="H14" s="114"/>
      <c r="I14" s="115"/>
    </row>
    <row r="15" spans="1:10">
      <c r="F15" s="113"/>
      <c r="G15" s="114"/>
      <c r="H15" s="114"/>
      <c r="I15" s="115"/>
    </row>
    <row r="16" spans="1:10">
      <c r="F16" s="68"/>
    </row>
    <row r="17" spans="1:9" ht="15.75" customHeight="1">
      <c r="F17" s="68"/>
      <c r="G17" s="52"/>
      <c r="H17" s="52"/>
      <c r="I17" s="69"/>
    </row>
    <row r="18" spans="1:9" ht="15" customHeight="1">
      <c r="A18" s="49" t="s">
        <v>42</v>
      </c>
      <c r="F18" s="70" t="s">
        <v>9</v>
      </c>
    </row>
    <row r="38" spans="1:10" ht="15" customHeight="1">
      <c r="A38" s="100" t="s">
        <v>17</v>
      </c>
      <c r="B38" s="101"/>
      <c r="C38" s="101"/>
      <c r="D38" s="101"/>
      <c r="E38" s="101"/>
      <c r="F38" s="101"/>
      <c r="G38" s="101"/>
      <c r="H38" s="101"/>
      <c r="I38" s="101"/>
      <c r="J38" s="102"/>
    </row>
    <row r="39" spans="1:10" ht="1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5"/>
    </row>
    <row r="40" spans="1:10" ht="15" customHeight="1">
      <c r="A40" s="106"/>
      <c r="B40" s="107"/>
      <c r="C40" s="107"/>
      <c r="D40" s="107"/>
      <c r="E40" s="107"/>
      <c r="F40" s="107"/>
      <c r="G40" s="107"/>
      <c r="H40" s="107"/>
      <c r="I40" s="107"/>
      <c r="J40" s="108"/>
    </row>
    <row r="41" spans="1:10" ht="15" customHeight="1">
      <c r="A41" s="49" t="str">
        <f>CONCATENATE("For more information on our unit's finances, contact ",'Data Input'!$C$79," at ",'Data Input'!$C$80,".")</f>
        <v>For more information on our unit's finances, contact Fiscal Services at 616.632.7670.</v>
      </c>
    </row>
  </sheetData>
  <sheetProtection selectLockedCells="1"/>
  <printOptions horizontalCentered="1"/>
  <pageMargins left="0.2" right="0.2" top="0.5" bottom="0.5" header="0.3" footer="0.3"/>
  <pageSetup scale="8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Drop Down 7">
              <controlPr defaultSize="0" autoLine="0" autoPict="0">
                <anchor moveWithCells="1">
                  <from>
                    <xdr:col>7</xdr:col>
                    <xdr:colOff>28575</xdr:colOff>
                    <xdr:row>18</xdr:row>
                    <xdr:rowOff>123825</xdr:rowOff>
                  </from>
                  <to>
                    <xdr:col>9</xdr:col>
                    <xdr:colOff>419100</xdr:colOff>
                    <xdr:row>19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P41"/>
  <sheetViews>
    <sheetView zoomScaleNormal="100" workbookViewId="0">
      <selection activeCell="L36" sqref="L36"/>
    </sheetView>
  </sheetViews>
  <sheetFormatPr defaultColWidth="13" defaultRowHeight="15" customHeight="1"/>
  <cols>
    <col min="1" max="1" width="13" style="49" customWidth="1"/>
    <col min="2" max="5" width="13.7109375" style="49" customWidth="1"/>
    <col min="6" max="6" width="31.28515625" style="49" customWidth="1"/>
    <col min="7" max="8" width="13.7109375" style="49" customWidth="1"/>
    <col min="9" max="9" width="9.7109375" style="49" customWidth="1"/>
    <col min="10" max="10" width="7.28515625" style="49" customWidth="1"/>
    <col min="11" max="16384" width="13" style="49"/>
  </cols>
  <sheetData>
    <row r="1" spans="1:10" ht="15" customHeight="1">
      <c r="A1" s="78" t="str">
        <f>CONCATENATE("CITIZEN'S GUIDE TO LOCAL UNIT FINANCES - ",'Data Input'!C2," (",'Data Input'!C3,")")</f>
        <v>CITIZEN'S GUIDE TO LOCAL UNIT FINANCES - Kent County (410000)</v>
      </c>
      <c r="B1" s="76"/>
      <c r="C1" s="76"/>
      <c r="D1" s="76"/>
      <c r="E1" s="76"/>
      <c r="F1" s="76"/>
      <c r="G1" s="76"/>
      <c r="H1" s="76"/>
      <c r="I1" s="76"/>
      <c r="J1" s="79" t="s">
        <v>39</v>
      </c>
    </row>
    <row r="2" spans="1:10" ht="15" customHeight="1">
      <c r="A2" s="76" t="s">
        <v>7</v>
      </c>
      <c r="B2" s="76"/>
      <c r="C2" s="76"/>
      <c r="D2" s="76"/>
      <c r="E2" s="76"/>
      <c r="F2" s="80" t="s">
        <v>16</v>
      </c>
      <c r="G2" s="80"/>
      <c r="H2" s="80"/>
      <c r="I2" s="80"/>
      <c r="J2" s="80"/>
    </row>
    <row r="3" spans="1:10" ht="34.5" customHeight="1" thickBot="1">
      <c r="A3" s="76"/>
      <c r="B3" s="76"/>
      <c r="C3" s="76"/>
      <c r="D3" s="76"/>
      <c r="E3" s="76"/>
      <c r="F3" s="81" t="s">
        <v>166</v>
      </c>
      <c r="G3" s="82">
        <f>+'Data Input'!F5</f>
        <v>2018</v>
      </c>
      <c r="H3" s="82">
        <f>+'Data Input'!G5</f>
        <v>2019</v>
      </c>
      <c r="I3" s="82" t="s">
        <v>30</v>
      </c>
      <c r="J3" s="76"/>
    </row>
    <row r="4" spans="1:10" ht="15" customHeight="1">
      <c r="A4" s="76"/>
      <c r="B4" s="76"/>
      <c r="C4" s="76"/>
      <c r="D4" s="76"/>
      <c r="E4" s="76"/>
      <c r="F4" s="83" t="s">
        <v>37</v>
      </c>
      <c r="G4" s="83">
        <f>+'Data Input'!F20</f>
        <v>358706371</v>
      </c>
      <c r="H4" s="83">
        <f>+'Data Input'!G20</f>
        <v>411321893</v>
      </c>
      <c r="I4" s="84">
        <f>IF(G4=0,"N/A",(H4-G4)/G4)</f>
        <v>0.1466813144503642</v>
      </c>
      <c r="J4" s="76"/>
    </row>
    <row r="5" spans="1:10" ht="15" customHeight="1">
      <c r="A5" s="76"/>
      <c r="B5" s="76"/>
      <c r="C5" s="76"/>
      <c r="D5" s="76"/>
      <c r="E5" s="76"/>
      <c r="F5" s="76" t="s">
        <v>5</v>
      </c>
      <c r="G5" s="76">
        <f>+'Data Input'!F33</f>
        <v>356346169</v>
      </c>
      <c r="H5" s="76">
        <f>+'Data Input'!G33</f>
        <v>391369310</v>
      </c>
      <c r="I5" s="85">
        <f>IF(G5=0,"N/A",(H5-G5)/G5)</f>
        <v>9.8284039641239981E-2</v>
      </c>
      <c r="J5" s="76"/>
    </row>
    <row r="6" spans="1:10" ht="15.75" customHeight="1" thickBot="1">
      <c r="A6" s="76"/>
      <c r="B6" s="76"/>
      <c r="C6" s="76"/>
      <c r="D6" s="76"/>
      <c r="E6" s="76"/>
      <c r="F6" s="86" t="s">
        <v>28</v>
      </c>
      <c r="G6" s="87">
        <f>+'Data Input'!F34</f>
        <v>2360202</v>
      </c>
      <c r="H6" s="87">
        <f>+'Data Input'!G34</f>
        <v>19952583</v>
      </c>
      <c r="I6" s="88">
        <f>IF(G6=0,"N/A",(H6-G6)/G6)</f>
        <v>7.4537607374284063</v>
      </c>
      <c r="J6" s="76"/>
    </row>
    <row r="7" spans="1:10" ht="15.75" customHeight="1" thickTop="1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ht="15" customHeight="1" thickBot="1">
      <c r="A8" s="76"/>
      <c r="B8" s="76"/>
      <c r="C8" s="76"/>
      <c r="D8" s="76"/>
      <c r="E8" s="76"/>
      <c r="F8" s="89" t="s">
        <v>167</v>
      </c>
      <c r="G8" s="82">
        <f>+'Data Input'!F5</f>
        <v>2018</v>
      </c>
      <c r="H8" s="82">
        <f>+'Data Input'!G5</f>
        <v>2019</v>
      </c>
      <c r="I8" s="82" t="s">
        <v>30</v>
      </c>
      <c r="J8" s="76"/>
    </row>
    <row r="9" spans="1:10" ht="15" customHeight="1">
      <c r="A9" s="76"/>
      <c r="B9" s="76"/>
      <c r="C9" s="76"/>
      <c r="D9" s="76"/>
      <c r="E9" s="76"/>
      <c r="F9" s="90" t="s">
        <v>1</v>
      </c>
      <c r="G9" s="77">
        <f>+'Data Input'!F$37</f>
        <v>1779507</v>
      </c>
      <c r="H9" s="77">
        <f>+'Data Input'!G$37</f>
        <v>1298033</v>
      </c>
      <c r="I9" s="91">
        <f t="shared" ref="I9:I14" si="0">IF(G9=0,"N/A",(H9-G9)/G9)</f>
        <v>-0.27056594888359531</v>
      </c>
      <c r="J9" s="76"/>
    </row>
    <row r="10" spans="1:10" ht="15" customHeight="1">
      <c r="A10" s="76"/>
      <c r="B10" s="76"/>
      <c r="C10" s="76"/>
      <c r="D10" s="76"/>
      <c r="E10" s="76"/>
      <c r="F10" s="77" t="s">
        <v>32</v>
      </c>
      <c r="G10" s="77">
        <f>+'Data Input'!F38</f>
        <v>27622244</v>
      </c>
      <c r="H10" s="77">
        <f>+'Data Input'!G38</f>
        <v>42164426</v>
      </c>
      <c r="I10" s="91">
        <f t="shared" si="0"/>
        <v>0.52646635081494464</v>
      </c>
      <c r="J10" s="76"/>
    </row>
    <row r="11" spans="1:10" ht="15" customHeight="1">
      <c r="A11" s="76"/>
      <c r="B11" s="76"/>
      <c r="C11" s="76"/>
      <c r="D11" s="76"/>
      <c r="E11" s="76"/>
      <c r="F11" s="77" t="s">
        <v>20</v>
      </c>
      <c r="G11" s="77">
        <f>+'Data Input'!F39</f>
        <v>26635550</v>
      </c>
      <c r="H11" s="77">
        <f>+'Data Input'!G39</f>
        <v>27513807</v>
      </c>
      <c r="I11" s="91">
        <f t="shared" si="0"/>
        <v>3.2973113001233317E-2</v>
      </c>
      <c r="J11" s="76"/>
    </row>
    <row r="12" spans="1:10" ht="15" customHeight="1">
      <c r="A12" s="76"/>
      <c r="B12" s="76"/>
      <c r="C12" s="76"/>
      <c r="D12" s="76"/>
      <c r="E12" s="76"/>
      <c r="F12" s="77" t="s">
        <v>25</v>
      </c>
      <c r="G12" s="77">
        <f>+'Data Input'!F40</f>
        <v>35623600</v>
      </c>
      <c r="H12" s="77">
        <f>+'Data Input'!G40</f>
        <v>35975433</v>
      </c>
      <c r="I12" s="91">
        <f t="shared" si="0"/>
        <v>9.8764021603656004E-3</v>
      </c>
      <c r="J12" s="76"/>
    </row>
    <row r="13" spans="1:10" ht="15.75" customHeight="1">
      <c r="A13" s="76"/>
      <c r="B13" s="76"/>
      <c r="C13" s="76"/>
      <c r="D13" s="76"/>
      <c r="E13" s="76"/>
      <c r="F13" s="76" t="s">
        <v>11</v>
      </c>
      <c r="G13" s="76">
        <f>+'Data Input'!F41</f>
        <v>44785918</v>
      </c>
      <c r="H13" s="76">
        <f>+'Data Input'!G41</f>
        <v>49447703</v>
      </c>
      <c r="I13" s="85">
        <f t="shared" si="0"/>
        <v>0.10409041967164769</v>
      </c>
      <c r="J13" s="76"/>
    </row>
    <row r="14" spans="1:10" ht="15.75" customHeight="1" thickBot="1">
      <c r="A14" s="76"/>
      <c r="B14" s="76"/>
      <c r="C14" s="76"/>
      <c r="D14" s="76"/>
      <c r="E14" s="76"/>
      <c r="F14" s="86" t="s">
        <v>58</v>
      </c>
      <c r="G14" s="87">
        <f>SUM(G9:G13)</f>
        <v>136446819</v>
      </c>
      <c r="H14" s="87">
        <f>SUM(H9:H13)</f>
        <v>156399402</v>
      </c>
      <c r="I14" s="88">
        <f t="shared" si="0"/>
        <v>0.14622974098062338</v>
      </c>
      <c r="J14" s="76"/>
    </row>
    <row r="15" spans="1:10" ht="15" customHeight="1" thickTop="1">
      <c r="A15" s="76"/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1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1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5" customHeight="1">
      <c r="A18" s="76" t="s">
        <v>43</v>
      </c>
      <c r="B18" s="76"/>
      <c r="C18" s="76"/>
      <c r="D18" s="76"/>
      <c r="E18" s="76"/>
      <c r="F18" s="76" t="s">
        <v>8</v>
      </c>
      <c r="G18" s="76"/>
      <c r="H18" s="76"/>
      <c r="I18" s="76"/>
      <c r="J18" s="76"/>
    </row>
    <row r="19" spans="1:10" ht="1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</row>
    <row r="20" spans="1:10" ht="1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1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</row>
    <row r="22" spans="1:10" ht="1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</row>
    <row r="23" spans="1:10" ht="1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</row>
    <row r="24" spans="1:10" ht="1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</row>
    <row r="25" spans="1:10" ht="1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</row>
    <row r="26" spans="1:10" ht="1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</row>
    <row r="27" spans="1:10" ht="1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1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1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1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1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</row>
    <row r="32" spans="1:10" ht="1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</row>
    <row r="33" spans="1:16" ht="1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</row>
    <row r="34" spans="1:16" ht="1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</row>
    <row r="35" spans="1:16" ht="1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</row>
    <row r="36" spans="1:16" ht="1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</row>
    <row r="37" spans="1:16" ht="1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</row>
    <row r="38" spans="1:16" ht="19.899999999999999" customHeight="1">
      <c r="A38" s="152" t="s">
        <v>17</v>
      </c>
      <c r="B38" s="153"/>
      <c r="C38" s="153"/>
      <c r="D38" s="153"/>
      <c r="E38" s="153"/>
      <c r="F38" s="153"/>
      <c r="G38" s="153"/>
      <c r="H38" s="153"/>
      <c r="I38" s="153"/>
      <c r="J38" s="154"/>
      <c r="K38" s="72"/>
      <c r="L38" s="72"/>
      <c r="M38" s="72"/>
      <c r="N38" s="72"/>
      <c r="O38" s="72"/>
      <c r="P38" s="72"/>
    </row>
    <row r="39" spans="1:16" ht="19.899999999999999" customHeight="1">
      <c r="A39" s="155"/>
      <c r="B39" s="156"/>
      <c r="C39" s="156"/>
      <c r="D39" s="156"/>
      <c r="E39" s="156"/>
      <c r="F39" s="156"/>
      <c r="G39" s="156"/>
      <c r="H39" s="156"/>
      <c r="I39" s="156"/>
      <c r="J39" s="157"/>
      <c r="K39" s="72"/>
      <c r="L39" s="72"/>
      <c r="M39" s="72"/>
      <c r="N39" s="72"/>
      <c r="O39" s="72"/>
      <c r="P39" s="72"/>
    </row>
    <row r="40" spans="1:16" ht="19.899999999999999" customHeight="1">
      <c r="A40" s="158"/>
      <c r="B40" s="159"/>
      <c r="C40" s="159"/>
      <c r="D40" s="159"/>
      <c r="E40" s="159"/>
      <c r="F40" s="159"/>
      <c r="G40" s="159"/>
      <c r="H40" s="159"/>
      <c r="I40" s="159"/>
      <c r="J40" s="160"/>
      <c r="K40" s="72"/>
      <c r="L40" s="72"/>
      <c r="M40" s="72"/>
      <c r="N40" s="72"/>
      <c r="O40" s="72"/>
      <c r="P40" s="72"/>
    </row>
    <row r="41" spans="1:16" ht="15" customHeight="1">
      <c r="A41" s="76" t="str">
        <f>CONCATENATE("For more information on our unit's finances, contact ",'Data Input'!$C$79," at ",'Data Input'!$C$80,".")</f>
        <v>For more information on our unit's finances, contact Fiscal Services at 616.632.7670.</v>
      </c>
      <c r="B41" s="76"/>
      <c r="C41" s="76"/>
      <c r="D41" s="76"/>
      <c r="E41" s="76"/>
      <c r="F41" s="76"/>
      <c r="G41" s="76"/>
      <c r="H41" s="76"/>
      <c r="I41" s="76"/>
      <c r="J41" s="76"/>
    </row>
  </sheetData>
  <sheetProtection selectLockedCells="1"/>
  <mergeCells count="1">
    <mergeCell ref="A38:J40"/>
  </mergeCells>
  <printOptions horizontalCentered="1"/>
  <pageMargins left="0.2" right="0.2" top="0.5" bottom="0.5" header="0.3" footer="0.3"/>
  <pageSetup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P38"/>
  <sheetViews>
    <sheetView zoomScaleNormal="100" workbookViewId="0">
      <selection activeCell="S18" sqref="S18"/>
    </sheetView>
  </sheetViews>
  <sheetFormatPr defaultColWidth="9" defaultRowHeight="15" customHeight="1"/>
  <cols>
    <col min="1" max="1" width="9.140625" style="49" customWidth="1"/>
    <col min="2" max="15" width="9" style="49" customWidth="1"/>
    <col min="16" max="16" width="15" style="49" customWidth="1"/>
    <col min="17" max="16384" width="9" style="49"/>
  </cols>
  <sheetData>
    <row r="1" spans="1:16" ht="16.5" customHeight="1">
      <c r="A1" s="48" t="str">
        <f>CONCATENATE("CITIZEN'S GUIDE TO LOCAL UNIT FINANCES - ",'Data Input'!C2," (",'Data Input'!C3,")")</f>
        <v>CITIZEN'S GUIDE TO LOCAL UNIT FINANCES - Kent County (410000)</v>
      </c>
      <c r="P1" s="71" t="s">
        <v>6</v>
      </c>
    </row>
    <row r="2" spans="1:16" ht="16.5" customHeight="1">
      <c r="A2" s="49" t="s">
        <v>3</v>
      </c>
      <c r="F2" s="68" t="s">
        <v>22</v>
      </c>
      <c r="K2" s="93" t="s">
        <v>24</v>
      </c>
    </row>
    <row r="3" spans="1:16" ht="16.5" customHeight="1"/>
    <row r="4" spans="1:16" ht="16.5" customHeight="1"/>
    <row r="5" spans="1:16" ht="16.5" customHeight="1"/>
    <row r="6" spans="1:16" ht="16.5" customHeight="1"/>
    <row r="7" spans="1:16" ht="16.5" customHeight="1"/>
    <row r="8" spans="1:16" ht="16.5" customHeight="1"/>
    <row r="9" spans="1:16" ht="16.5" customHeight="1"/>
    <row r="10" spans="1:16" ht="16.5" customHeight="1"/>
    <row r="11" spans="1:16" ht="16.5" customHeight="1"/>
    <row r="12" spans="1:16" ht="16.5" customHeight="1"/>
    <row r="13" spans="1:16" ht="16.5" customHeight="1"/>
    <row r="14" spans="1:16" ht="16.5" customHeight="1"/>
    <row r="15" spans="1:16" ht="16.5" customHeight="1">
      <c r="F15" s="94"/>
    </row>
    <row r="16" spans="1:16" ht="16.5" customHeight="1">
      <c r="F16" s="94"/>
      <c r="J16" s="95"/>
    </row>
    <row r="17" spans="1:9" ht="16.5" customHeight="1"/>
    <row r="18" spans="1:9" ht="16.5" customHeight="1">
      <c r="A18" s="49" t="s">
        <v>168</v>
      </c>
      <c r="I18" s="96" t="s">
        <v>59</v>
      </c>
    </row>
    <row r="19" spans="1:9" ht="16.5" customHeight="1"/>
    <row r="20" spans="1:9" ht="16.5" customHeight="1"/>
    <row r="21" spans="1:9" ht="16.5" customHeight="1"/>
    <row r="22" spans="1:9" ht="16.5" customHeight="1"/>
    <row r="23" spans="1:9" ht="16.5" customHeight="1"/>
    <row r="24" spans="1:9" ht="16.5" customHeight="1"/>
    <row r="25" spans="1:9" ht="16.5" customHeight="1"/>
    <row r="26" spans="1:9" ht="16.5" customHeight="1"/>
    <row r="27" spans="1:9" ht="16.5" customHeight="1"/>
    <row r="28" spans="1:9" ht="16.5" customHeight="1"/>
    <row r="29" spans="1:9" ht="16.5" customHeight="1"/>
    <row r="30" spans="1:9" ht="16.5" customHeight="1"/>
    <row r="31" spans="1:9" ht="16.5" customHeight="1"/>
    <row r="32" spans="1:9" ht="16.5" customHeight="1"/>
    <row r="33" spans="1:16" ht="16.5" customHeight="1"/>
    <row r="34" spans="1:16" ht="16.5" customHeight="1"/>
    <row r="35" spans="1:16" ht="23.45" customHeight="1">
      <c r="A35" s="161" t="s">
        <v>222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5"/>
    </row>
    <row r="36" spans="1:16" ht="23.45" customHeight="1">
      <c r="A36" s="14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8"/>
    </row>
    <row r="37" spans="1:16" ht="23.45" customHeight="1">
      <c r="A37" s="149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1"/>
    </row>
    <row r="38" spans="1:16" ht="15" customHeight="1">
      <c r="A38" s="49" t="str">
        <f>CONCATENATE("For more information on our unit's finances, contact ",'Data Input'!$C$79," at ",'Data Input'!$C$80,".")</f>
        <v>For more information on our unit's finances, contact Fiscal Services at 616.632.7670.</v>
      </c>
    </row>
  </sheetData>
  <sheetProtection algorithmName="SHA-512" hashValue="Gf9Nf8NasY8sEiu+kpJQKlzsGLF37M1ACQUzQ6fJgpKcKbKE7NYSthC6D5t14zsIjkw2OiY4xIdPBX5dEhu50g==" saltValue="wT3ZZoa3xixiu2DOSSXYzQ==" spinCount="100000" sheet="1" selectLockedCells="1"/>
  <mergeCells count="1">
    <mergeCell ref="A35:P37"/>
  </mergeCells>
  <printOptions horizontalCentered="1"/>
  <pageMargins left="0.25" right="0.25" top="0.5" bottom="0.5" header="0.3" footer="0.3"/>
  <pageSetup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Instructions</vt:lpstr>
      <vt:lpstr>Data Input</vt:lpstr>
      <vt:lpstr>F-65 Data</vt:lpstr>
      <vt:lpstr>Revenues</vt:lpstr>
      <vt:lpstr>Expenditures</vt:lpstr>
      <vt:lpstr>Position</vt:lpstr>
      <vt:lpstr>Obligations</vt:lpstr>
      <vt:lpstr>Instructions!Citizens_Guide_Instructions</vt:lpstr>
      <vt:lpstr>Instructions!OLE_LINK1</vt:lpstr>
      <vt:lpstr>Instructions!OLE_LINK2</vt:lpstr>
      <vt:lpstr>'Data Input'!Print_Area</vt:lpstr>
      <vt:lpstr>Expenditures!Print_Area</vt:lpstr>
      <vt:lpstr>Instructions!Print_Area</vt:lpstr>
      <vt:lpstr>Obligations!Print_Area</vt:lpstr>
      <vt:lpstr>Position!Print_Area</vt:lpstr>
      <vt:lpstr>Revenues!Print_Area</vt:lpstr>
      <vt:lpstr>'Data Input'!Print_Titles</vt:lpstr>
      <vt:lpstr>Instructions!Print_Titles</vt:lpstr>
    </vt:vector>
  </TitlesOfParts>
  <Company>Plante &amp; Moran, PLLC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Joe.Heffernan</dc:creator>
  <cp:lastModifiedBy>Vannortwick,Marvin</cp:lastModifiedBy>
  <cp:lastPrinted>2017-10-25T14:07:55Z</cp:lastPrinted>
  <dcterms:created xsi:type="dcterms:W3CDTF">2011-01-04T15:16:36Z</dcterms:created>
  <dcterms:modified xsi:type="dcterms:W3CDTF">2020-11-04T20:15:45Z</dcterms:modified>
</cp:coreProperties>
</file>